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-Hx\Desktop\资金\本级\项目\本级50万\分配公示\"/>
    </mc:Choice>
  </mc:AlternateContent>
  <xr:revisionPtr revIDLastSave="0" documentId="13_ncr:1_{89446B50-A697-4F1F-B6FF-9006742E7D20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分配表" sheetId="1" r:id="rId1"/>
  </sheets>
  <definedNames>
    <definedName name="_xlnm._FilterDatabase" localSheetId="0" hidden="1">分配表!$A$2:$D$96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6" i="1" l="1"/>
  <c r="C89" i="1"/>
  <c r="D86" i="1" s="1" a="1"/>
  <c r="D86" i="1" s="1"/>
  <c r="D89" i="1" s="1"/>
  <c r="C84" i="1"/>
  <c r="C73" i="1"/>
  <c r="D67" i="1" s="1" a="1"/>
  <c r="D67" i="1" s="1"/>
  <c r="D73" i="1" s="1"/>
  <c r="C65" i="1"/>
  <c r="C48" i="1"/>
  <c r="D45" i="1" s="1"/>
  <c r="C37" i="1"/>
  <c r="D34" i="1" s="1"/>
  <c r="C32" i="1"/>
  <c r="D31" i="1" s="1"/>
  <c r="D27" i="1"/>
  <c r="D26" i="1"/>
  <c r="D28" i="1" s="1"/>
  <c r="C24" i="1"/>
  <c r="C19" i="1"/>
  <c r="D17" i="1" s="1"/>
  <c r="C13" i="1"/>
  <c r="D9" i="1" s="1"/>
  <c r="D8" i="1" l="1"/>
  <c r="D36" i="1"/>
  <c r="D46" i="1"/>
  <c r="D39" i="1"/>
  <c r="D43" i="1"/>
  <c r="D44" i="1"/>
  <c r="D47" i="1"/>
  <c r="D40" i="1"/>
  <c r="D42" i="1"/>
  <c r="D41" i="1"/>
  <c r="D30" i="1"/>
  <c r="D32" i="1" s="1"/>
  <c r="D21" i="1"/>
  <c r="D22" i="1"/>
  <c r="D23" i="1"/>
  <c r="D11" i="1"/>
  <c r="D18" i="1"/>
  <c r="D15" i="1"/>
  <c r="D16" i="1"/>
  <c r="D10" i="1"/>
  <c r="D12" i="1"/>
  <c r="D13" i="1" l="1"/>
  <c r="D48" i="1"/>
  <c r="D19" i="1"/>
  <c r="D2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<sst xmlns="http://schemas.openxmlformats.org/spreadsheetml/2006/main" count="135" uniqueCount="96">
  <si>
    <t>序号</t>
  </si>
  <si>
    <t>单位名称或大户姓名</t>
  </si>
  <si>
    <t>汤宏才</t>
  </si>
  <si>
    <t>吴伯林</t>
  </si>
  <si>
    <t>吴敏</t>
  </si>
  <si>
    <t>汤泉昌</t>
  </si>
  <si>
    <t>周国建</t>
  </si>
  <si>
    <t>杨福明</t>
  </si>
  <si>
    <t>管永林</t>
  </si>
  <si>
    <t>天目湖志庚农机专业合作社</t>
  </si>
  <si>
    <t>天目湖国园农机专业合作社</t>
  </si>
  <si>
    <t>天目湖莘运农机专业合作社</t>
  </si>
  <si>
    <t>吴波</t>
  </si>
  <si>
    <t>郑炳才</t>
  </si>
  <si>
    <t>溧阳市旭东农机专业合作社</t>
  </si>
  <si>
    <t>沈云娟</t>
  </si>
  <si>
    <t>补贴亩次</t>
    <phoneticPr fontId="22" type="noConversion"/>
  </si>
  <si>
    <t>昆仑街道</t>
    <phoneticPr fontId="22" type="noConversion"/>
  </si>
  <si>
    <t>序号</t>
    <phoneticPr fontId="22" type="noConversion"/>
  </si>
  <si>
    <t>溧城街道</t>
    <phoneticPr fontId="22" type="noConversion"/>
  </si>
  <si>
    <t>天目湖镇</t>
    <phoneticPr fontId="22" type="noConversion"/>
  </si>
  <si>
    <t>戴埠镇</t>
    <phoneticPr fontId="22" type="noConversion"/>
  </si>
  <si>
    <t>上黄镇</t>
    <phoneticPr fontId="22" type="noConversion"/>
  </si>
  <si>
    <t>胡顺保</t>
  </si>
  <si>
    <t>汤觉清</t>
  </si>
  <si>
    <t>刘青</t>
  </si>
  <si>
    <t>埭头镇</t>
    <phoneticPr fontId="22" type="noConversion"/>
  </si>
  <si>
    <t>序号</t>
    <phoneticPr fontId="22" type="noConversion"/>
  </si>
  <si>
    <t>补贴亩次</t>
    <phoneticPr fontId="22" type="noConversion"/>
  </si>
  <si>
    <t>阮建东</t>
  </si>
  <si>
    <t>沈春花</t>
  </si>
  <si>
    <t>别桥镇</t>
    <phoneticPr fontId="22" type="noConversion"/>
  </si>
  <si>
    <t>序号</t>
    <phoneticPr fontId="22" type="noConversion"/>
  </si>
  <si>
    <t>仇国强</t>
  </si>
  <si>
    <t>李剑宏</t>
  </si>
  <si>
    <t>陈建成</t>
  </si>
  <si>
    <t>卢洪斌</t>
  </si>
  <si>
    <t>景彩龙</t>
  </si>
  <si>
    <t>葛云龙</t>
  </si>
  <si>
    <t>刘小明</t>
  </si>
  <si>
    <t>朱开喜</t>
  </si>
  <si>
    <t>董远芳</t>
  </si>
  <si>
    <t>宋良生</t>
  </si>
  <si>
    <t>闵志祥</t>
  </si>
  <si>
    <t>王建民</t>
  </si>
  <si>
    <t>陆信龙</t>
  </si>
  <si>
    <t>芮小忠</t>
  </si>
  <si>
    <t>竹箦镇</t>
    <phoneticPr fontId="22" type="noConversion"/>
  </si>
  <si>
    <t>上兴镇</t>
    <phoneticPr fontId="22" type="noConversion"/>
  </si>
  <si>
    <t>朱国民</t>
  </si>
  <si>
    <t>陈海泉</t>
  </si>
  <si>
    <t>李留平</t>
  </si>
  <si>
    <t>梅国庆</t>
  </si>
  <si>
    <t>周建良</t>
  </si>
  <si>
    <t>许小新</t>
  </si>
  <si>
    <t>刘银美</t>
  </si>
  <si>
    <t>赵春林</t>
  </si>
  <si>
    <t>姜才法</t>
  </si>
  <si>
    <t>南渡镇</t>
    <phoneticPr fontId="22" type="noConversion"/>
  </si>
  <si>
    <t>补贴亩次</t>
    <phoneticPr fontId="22" type="noConversion"/>
  </si>
  <si>
    <t>徐真喜</t>
  </si>
  <si>
    <t>赵德强</t>
  </si>
  <si>
    <t>赵忠心</t>
  </si>
  <si>
    <t>序号</t>
    <phoneticPr fontId="22" type="noConversion"/>
  </si>
  <si>
    <t>社渚镇</t>
    <phoneticPr fontId="22" type="noConversion"/>
  </si>
  <si>
    <t>古县街道</t>
    <phoneticPr fontId="22" type="noConversion"/>
  </si>
  <si>
    <t>序号</t>
    <phoneticPr fontId="22" type="noConversion"/>
  </si>
  <si>
    <t>余秀庚</t>
  </si>
  <si>
    <t>现代产业示范园</t>
    <phoneticPr fontId="22" type="noConversion"/>
  </si>
  <si>
    <t>序号</t>
    <phoneticPr fontId="22" type="noConversion"/>
  </si>
  <si>
    <r>
      <t>40%丙硫菌唑</t>
    </r>
    <r>
      <rPr>
        <b/>
        <sz val="16"/>
        <color theme="1"/>
        <rFont val="Calibri"/>
        <family val="2"/>
      </rPr>
      <t>·</t>
    </r>
    <r>
      <rPr>
        <b/>
        <sz val="16"/>
        <color theme="1"/>
        <rFont val="仿宋_GB2312"/>
        <family val="3"/>
        <charset val="134"/>
      </rPr>
      <t>戊唑醇悬浮液</t>
    </r>
    <phoneticPr fontId="22" type="noConversion"/>
  </si>
  <si>
    <t>溧阳市海清农机专业合作社</t>
  </si>
  <si>
    <t>合计</t>
  </si>
  <si>
    <t>溧阳市永莲农机专业合作社</t>
  </si>
  <si>
    <t>溧阳市严巧平谷物种植家庭农场</t>
  </si>
  <si>
    <t>合计</t>
    <phoneticPr fontId="22" type="noConversion"/>
  </si>
  <si>
    <r>
      <t>2023</t>
    </r>
    <r>
      <rPr>
        <b/>
        <sz val="18"/>
        <color theme="1"/>
        <rFont val="方正小标宋简体"/>
        <family val="4"/>
        <charset val="134"/>
      </rPr>
      <t>年小麦赤霉病防控补贴对象分配清单</t>
    </r>
    <phoneticPr fontId="22" type="noConversion"/>
  </si>
  <si>
    <r>
      <t>杨</t>
    </r>
    <r>
      <rPr>
        <sz val="16"/>
        <color theme="1"/>
        <rFont val="Times New Roman"/>
        <family val="1"/>
      </rPr>
      <t xml:space="preserve">  </t>
    </r>
    <r>
      <rPr>
        <sz val="16"/>
        <color theme="1"/>
        <rFont val="仿宋"/>
        <family val="3"/>
        <charset val="134"/>
      </rPr>
      <t>勇</t>
    </r>
  </si>
  <si>
    <t>溧阳市海斌农机专业合作社</t>
  </si>
  <si>
    <t>溧阳市别桥宣宣农机专业合作社</t>
  </si>
  <si>
    <t>溧阳市建立农机专业合作社</t>
  </si>
  <si>
    <t>溧阳市锁福农机专业合作社</t>
  </si>
  <si>
    <t>溧阳市顺发农机专业合作社</t>
  </si>
  <si>
    <t>溧阳市别桥网扣农机专业合作社</t>
  </si>
  <si>
    <t>溧阳市建才农机专业合作社</t>
  </si>
  <si>
    <t>繆福平</t>
  </si>
  <si>
    <t>余国平（溧阳市上兴国平粮食种植家庭农场）</t>
  </si>
  <si>
    <t>张奇荣（溧阳市西塘农机专业合作社）</t>
  </si>
  <si>
    <t>江海龙（溧阳市海龙农机专业合作社）</t>
  </si>
  <si>
    <t>罗根凤（溧阳市上兴镇罗根凤粮食种植家庭农场）</t>
  </si>
  <si>
    <t>徐光新（溧阳市兴农旺农机专业合作社）</t>
  </si>
  <si>
    <t>40%丙硫菌唑·戊唑醇悬浮液</t>
  </si>
  <si>
    <t>王松林</t>
  </si>
  <si>
    <r>
      <t>宋</t>
    </r>
    <r>
      <rPr>
        <sz val="16"/>
        <color theme="1"/>
        <rFont val="Times New Roman"/>
        <family val="1"/>
      </rPr>
      <t xml:space="preserve">  </t>
    </r>
    <r>
      <rPr>
        <sz val="16"/>
        <color theme="1"/>
        <rFont val="仿宋"/>
        <family val="3"/>
        <charset val="134"/>
      </rPr>
      <t>斌</t>
    </r>
  </si>
  <si>
    <t>彭静娟</t>
  </si>
  <si>
    <t>王海智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</si>
</sst>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82" formatCode="0.0_);[Red]\(0.0\)"/>
  </numFmts>
  <fonts count="35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16"/>
      <color theme="1"/>
      <name val="仿宋_GB2312"/>
      <family val="3"/>
      <charset val="134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sz val="15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6"/>
      <color theme="1"/>
      <name val="仿宋_GB2312"/>
      <family val="3"/>
      <charset val="134"/>
    </font>
    <font>
      <b/>
      <sz val="16"/>
      <color rgb="FF000000"/>
      <name val="仿宋_GB2312"/>
      <family val="3"/>
      <charset val="134"/>
    </font>
    <font>
      <sz val="10"/>
      <name val="Arial"/>
      <family val="2"/>
    </font>
    <font>
      <sz val="15"/>
      <name val="Times New Roman"/>
      <family val="1"/>
    </font>
    <font>
      <sz val="16"/>
      <color theme="1"/>
      <name val="仿宋"/>
      <family val="3"/>
      <charset val="134"/>
    </font>
    <font>
      <b/>
      <sz val="18"/>
      <color theme="1"/>
      <name val="Times New Roman"/>
      <family val="1"/>
    </font>
    <font>
      <b/>
      <sz val="18"/>
      <color theme="1"/>
      <name val="方正小标宋简体"/>
      <family val="4"/>
      <charset val="134"/>
    </font>
    <font>
      <b/>
      <sz val="16"/>
      <color theme="1"/>
      <name val="仿宋_GB2312"/>
      <family val="1"/>
      <charset val="134"/>
    </font>
    <font>
      <b/>
      <sz val="16"/>
      <name val="仿宋_GB2312"/>
      <family val="3"/>
      <charset val="134"/>
    </font>
    <font>
      <sz val="16"/>
      <name val="Times New Roman"/>
      <family val="1"/>
    </font>
    <font>
      <b/>
      <sz val="16"/>
      <color theme="1"/>
      <name val="Calibri"/>
      <family val="2"/>
    </font>
    <font>
      <b/>
      <sz val="16"/>
      <color theme="1"/>
      <name val="仿宋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5" fillId="0" borderId="0"/>
  </cellStyleXfs>
  <cellXfs count="45">
    <xf numFmtId="0" fontId="0" fillId="0" borderId="0" xfId="0">
      <alignment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176" fontId="21" fillId="0" borderId="10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176" fontId="24" fillId="0" borderId="10" xfId="0" applyNumberFormat="1" applyFont="1" applyBorder="1" applyAlignment="1">
      <alignment horizontal="center" vertical="center" wrapText="1"/>
    </xf>
    <xf numFmtId="176" fontId="20" fillId="0" borderId="10" xfId="0" applyNumberFormat="1" applyFont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177" fontId="31" fillId="0" borderId="11" xfId="0" applyNumberFormat="1" applyFont="1" applyBorder="1" applyAlignment="1">
      <alignment horizontal="center" vertical="center"/>
    </xf>
    <xf numFmtId="176" fontId="32" fillId="0" borderId="1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77" fontId="20" fillId="0" borderId="10" xfId="0" applyNumberFormat="1" applyFont="1" applyBorder="1" applyAlignment="1">
      <alignment horizontal="center" vertical="center" wrapText="1"/>
    </xf>
    <xf numFmtId="177" fontId="21" fillId="0" borderId="10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 wrapText="1"/>
    </xf>
    <xf numFmtId="176" fontId="20" fillId="0" borderId="13" xfId="0" applyNumberFormat="1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176" fontId="19" fillId="0" borderId="13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177" fontId="20" fillId="0" borderId="13" xfId="0" applyNumberFormat="1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176" fontId="21" fillId="0" borderId="13" xfId="0" applyNumberFormat="1" applyFont="1" applyBorder="1" applyAlignment="1">
      <alignment horizontal="center" vertical="center"/>
    </xf>
    <xf numFmtId="177" fontId="26" fillId="0" borderId="12" xfId="0" applyNumberFormat="1" applyFont="1" applyBorder="1" applyAlignment="1">
      <alignment horizontal="center" vertical="center"/>
    </xf>
    <xf numFmtId="177" fontId="32" fillId="0" borderId="12" xfId="0" applyNumberFormat="1" applyFont="1" applyBorder="1" applyAlignment="1">
      <alignment horizontal="center" vertical="center"/>
    </xf>
    <xf numFmtId="182" fontId="0" fillId="0" borderId="0" xfId="0" applyNumberFormat="1">
      <alignment vertical="center"/>
    </xf>
    <xf numFmtId="176" fontId="19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77" fontId="21" fillId="0" borderId="13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43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56" xfId="42" xr:uid="{00000000-0005-0000-0000-000019000000}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6"/>
  <sheetViews>
    <sheetView tabSelected="1" workbookViewId="0">
      <selection activeCell="D97" sqref="D97"/>
    </sheetView>
  </sheetViews>
  <sheetFormatPr defaultRowHeight="14.25" x14ac:dyDescent="0.2"/>
  <cols>
    <col min="1" max="1" width="8.75" customWidth="1"/>
    <col min="2" max="2" width="40.375" customWidth="1"/>
    <col min="3" max="3" width="14.875" customWidth="1"/>
    <col min="4" max="4" width="31" customWidth="1"/>
    <col min="5" max="5" width="9.5" bestFit="1" customWidth="1"/>
  </cols>
  <sheetData>
    <row r="1" spans="1:5" ht="32.25" customHeight="1" x14ac:dyDescent="0.2">
      <c r="A1" s="28" t="s">
        <v>76</v>
      </c>
      <c r="B1" s="28"/>
      <c r="C1" s="28"/>
      <c r="D1" s="28"/>
    </row>
    <row r="2" spans="1:5" ht="28.5" customHeight="1" x14ac:dyDescent="0.2">
      <c r="A2" s="25" t="s">
        <v>0</v>
      </c>
      <c r="B2" s="3" t="s">
        <v>1</v>
      </c>
      <c r="C2" s="26" t="s">
        <v>16</v>
      </c>
      <c r="D2" s="29" t="s">
        <v>70</v>
      </c>
    </row>
    <row r="3" spans="1:5" ht="28.5" customHeight="1" x14ac:dyDescent="0.2">
      <c r="A3" s="26"/>
      <c r="B3" s="5" t="s">
        <v>19</v>
      </c>
      <c r="C3" s="27"/>
      <c r="D3" s="30"/>
    </row>
    <row r="4" spans="1:5" ht="20.25" x14ac:dyDescent="0.2">
      <c r="A4" s="2">
        <v>1</v>
      </c>
      <c r="B4" s="20" t="s">
        <v>71</v>
      </c>
      <c r="C4" s="2">
        <v>238</v>
      </c>
      <c r="D4" s="19">
        <v>23</v>
      </c>
    </row>
    <row r="5" spans="1:5" ht="20.25" x14ac:dyDescent="0.2">
      <c r="A5" s="2">
        <v>2</v>
      </c>
      <c r="B5" s="20" t="s">
        <v>2</v>
      </c>
      <c r="C5" s="2">
        <v>571</v>
      </c>
      <c r="D5" s="19">
        <v>55</v>
      </c>
    </row>
    <row r="6" spans="1:5" ht="20.25" x14ac:dyDescent="0.2">
      <c r="A6" s="20"/>
      <c r="B6" s="24" t="s">
        <v>72</v>
      </c>
      <c r="C6" s="2">
        <v>809</v>
      </c>
      <c r="D6" s="19">
        <v>78</v>
      </c>
    </row>
    <row r="7" spans="1:5" ht="44.25" customHeight="1" x14ac:dyDescent="0.2">
      <c r="A7" s="3" t="s">
        <v>66</v>
      </c>
      <c r="B7" s="5" t="s">
        <v>65</v>
      </c>
      <c r="C7" s="5" t="s">
        <v>16</v>
      </c>
      <c r="D7" s="10" t="s">
        <v>91</v>
      </c>
    </row>
    <row r="8" spans="1:5" ht="20.25" x14ac:dyDescent="0.2">
      <c r="A8" s="2">
        <v>3</v>
      </c>
      <c r="B8" s="20" t="s">
        <v>3</v>
      </c>
      <c r="C8" s="2">
        <v>526</v>
      </c>
      <c r="D8" s="19">
        <f>C8/C13*196</f>
        <v>50.537254901960793</v>
      </c>
      <c r="E8" s="6"/>
    </row>
    <row r="9" spans="1:5" ht="21.75" customHeight="1" x14ac:dyDescent="0.2">
      <c r="A9" s="2">
        <v>4</v>
      </c>
      <c r="B9" s="20" t="s">
        <v>6</v>
      </c>
      <c r="C9" s="2">
        <v>430</v>
      </c>
      <c r="D9" s="19">
        <f>C9/C13*196</f>
        <v>41.313725490196077</v>
      </c>
      <c r="E9" s="6"/>
    </row>
    <row r="10" spans="1:5" ht="20.25" x14ac:dyDescent="0.2">
      <c r="A10" s="2">
        <v>5</v>
      </c>
      <c r="B10" s="20" t="s">
        <v>7</v>
      </c>
      <c r="C10" s="2">
        <v>550</v>
      </c>
      <c r="D10" s="19">
        <f>C10/C13*196</f>
        <v>52.843137254901961</v>
      </c>
      <c r="E10" s="6"/>
    </row>
    <row r="11" spans="1:5" ht="20.25" x14ac:dyDescent="0.2">
      <c r="A11" s="2">
        <v>6</v>
      </c>
      <c r="B11" s="20" t="s">
        <v>5</v>
      </c>
      <c r="C11" s="2">
        <v>264</v>
      </c>
      <c r="D11" s="19">
        <f>C11/C13*196</f>
        <v>25.364705882352943</v>
      </c>
      <c r="E11" s="6"/>
    </row>
    <row r="12" spans="1:5" ht="20.25" x14ac:dyDescent="0.2">
      <c r="A12" s="2">
        <v>7</v>
      </c>
      <c r="B12" s="20" t="s">
        <v>4</v>
      </c>
      <c r="C12" s="2">
        <v>270</v>
      </c>
      <c r="D12" s="19">
        <f>C12/C13*196</f>
        <v>25.941176470588236</v>
      </c>
      <c r="E12" s="6"/>
    </row>
    <row r="13" spans="1:5" ht="20.25" x14ac:dyDescent="0.2">
      <c r="A13" s="2"/>
      <c r="B13" s="24" t="s">
        <v>72</v>
      </c>
      <c r="C13" s="2">
        <f>SUM(C8:C12)</f>
        <v>2040</v>
      </c>
      <c r="D13" s="19">
        <f>SUM(D8:D12)</f>
        <v>196</v>
      </c>
      <c r="E13" s="6"/>
    </row>
    <row r="14" spans="1:5" ht="42" customHeight="1" x14ac:dyDescent="0.2">
      <c r="A14" s="3" t="s">
        <v>18</v>
      </c>
      <c r="B14" s="5" t="s">
        <v>17</v>
      </c>
      <c r="C14" s="5" t="s">
        <v>16</v>
      </c>
      <c r="D14" s="10" t="s">
        <v>91</v>
      </c>
    </row>
    <row r="15" spans="1:5" ht="20.25" x14ac:dyDescent="0.2">
      <c r="A15" s="21">
        <v>8</v>
      </c>
      <c r="B15" s="20" t="s">
        <v>71</v>
      </c>
      <c r="C15" s="2">
        <v>1760</v>
      </c>
      <c r="D15" s="22">
        <f>C15/C19*328</f>
        <v>169.53891336270192</v>
      </c>
      <c r="E15" s="6"/>
    </row>
    <row r="16" spans="1:5" ht="20.25" x14ac:dyDescent="0.2">
      <c r="A16" s="21">
        <v>9</v>
      </c>
      <c r="B16" s="20" t="s">
        <v>73</v>
      </c>
      <c r="C16" s="2">
        <v>750</v>
      </c>
      <c r="D16" s="22">
        <f>C16/C19*328</f>
        <v>72.246696035242294</v>
      </c>
      <c r="E16" s="6"/>
    </row>
    <row r="17" spans="1:5" ht="20.25" x14ac:dyDescent="0.2">
      <c r="A17" s="21">
        <v>10</v>
      </c>
      <c r="B17" s="20" t="s">
        <v>74</v>
      </c>
      <c r="C17" s="2">
        <v>435</v>
      </c>
      <c r="D17" s="22">
        <f>C17/C19*328</f>
        <v>41.903083700440526</v>
      </c>
      <c r="E17" s="6"/>
    </row>
    <row r="18" spans="1:5" ht="20.25" x14ac:dyDescent="0.2">
      <c r="A18" s="21">
        <v>11</v>
      </c>
      <c r="B18" s="20" t="s">
        <v>8</v>
      </c>
      <c r="C18" s="2">
        <v>460</v>
      </c>
      <c r="D18" s="22">
        <f>C18/C19*328</f>
        <v>44.311306901615268</v>
      </c>
      <c r="E18" s="6"/>
    </row>
    <row r="19" spans="1:5" ht="20.25" x14ac:dyDescent="0.2">
      <c r="A19" s="21"/>
      <c r="B19" s="24" t="s">
        <v>75</v>
      </c>
      <c r="C19" s="2">
        <f>SUM(C15:C18)</f>
        <v>3405</v>
      </c>
      <c r="D19" s="22">
        <f>SUM(D15:D18)</f>
        <v>328</v>
      </c>
      <c r="E19" s="6"/>
    </row>
    <row r="20" spans="1:5" ht="39" customHeight="1" x14ac:dyDescent="0.2">
      <c r="A20" s="3" t="s">
        <v>18</v>
      </c>
      <c r="B20" s="5" t="s">
        <v>20</v>
      </c>
      <c r="C20" s="5" t="s">
        <v>16</v>
      </c>
      <c r="D20" s="10" t="s">
        <v>91</v>
      </c>
    </row>
    <row r="21" spans="1:5" ht="20.25" x14ac:dyDescent="0.2">
      <c r="A21" s="21">
        <v>12</v>
      </c>
      <c r="B21" s="20" t="s">
        <v>9</v>
      </c>
      <c r="C21" s="2">
        <v>343</v>
      </c>
      <c r="D21" s="19">
        <f>C21/C24*77</f>
        <v>32.972534332084891</v>
      </c>
    </row>
    <row r="22" spans="1:5" ht="20.25" x14ac:dyDescent="0.2">
      <c r="A22" s="21">
        <v>13</v>
      </c>
      <c r="B22" s="20" t="s">
        <v>10</v>
      </c>
      <c r="C22" s="2">
        <v>343</v>
      </c>
      <c r="D22" s="19">
        <f>C22/C24*77</f>
        <v>32.972534332084891</v>
      </c>
    </row>
    <row r="23" spans="1:5" ht="20.25" x14ac:dyDescent="0.2">
      <c r="A23" s="21">
        <v>14</v>
      </c>
      <c r="B23" s="20" t="s">
        <v>11</v>
      </c>
      <c r="C23" s="2">
        <v>115</v>
      </c>
      <c r="D23" s="19">
        <f>C23/C24*77</f>
        <v>11.054931335830211</v>
      </c>
    </row>
    <row r="24" spans="1:5" ht="22.5" customHeight="1" x14ac:dyDescent="0.2">
      <c r="A24" s="1"/>
      <c r="B24" s="3" t="s">
        <v>75</v>
      </c>
      <c r="C24" s="4">
        <f>SUM(C21:C23)</f>
        <v>801</v>
      </c>
      <c r="D24" s="11">
        <f>SUM(D21:D23)</f>
        <v>77</v>
      </c>
      <c r="E24" s="6"/>
    </row>
    <row r="25" spans="1:5" ht="38.25" customHeight="1" x14ac:dyDescent="0.2">
      <c r="A25" s="3" t="s">
        <v>18</v>
      </c>
      <c r="B25" s="5" t="s">
        <v>21</v>
      </c>
      <c r="C25" s="5" t="s">
        <v>16</v>
      </c>
      <c r="D25" s="10" t="s">
        <v>91</v>
      </c>
    </row>
    <row r="26" spans="1:5" ht="20.25" x14ac:dyDescent="0.2">
      <c r="A26" s="21">
        <v>15</v>
      </c>
      <c r="B26" s="20" t="s">
        <v>12</v>
      </c>
      <c r="C26" s="2">
        <v>1000</v>
      </c>
      <c r="D26" s="19">
        <f>C26/C28*145</f>
        <v>95.899470899470899</v>
      </c>
    </row>
    <row r="27" spans="1:5" ht="20.25" x14ac:dyDescent="0.2">
      <c r="A27" s="21">
        <v>16</v>
      </c>
      <c r="B27" s="20" t="s">
        <v>13</v>
      </c>
      <c r="C27" s="2">
        <v>512</v>
      </c>
      <c r="D27" s="19">
        <f>C27/C28*145</f>
        <v>49.100529100529101</v>
      </c>
    </row>
    <row r="28" spans="1:5" ht="20.25" x14ac:dyDescent="0.2">
      <c r="A28" s="1"/>
      <c r="B28" s="18" t="s">
        <v>75</v>
      </c>
      <c r="C28" s="23">
        <v>1512</v>
      </c>
      <c r="D28" s="11">
        <f>SUM(D26:D27)</f>
        <v>145</v>
      </c>
    </row>
    <row r="29" spans="1:5" ht="36" customHeight="1" x14ac:dyDescent="0.2">
      <c r="A29" s="31" t="s">
        <v>18</v>
      </c>
      <c r="B29" s="32" t="s">
        <v>22</v>
      </c>
      <c r="C29" s="32" t="s">
        <v>16</v>
      </c>
      <c r="D29" s="10" t="s">
        <v>91</v>
      </c>
    </row>
    <row r="30" spans="1:5" ht="20.25" x14ac:dyDescent="0.2">
      <c r="A30" s="21">
        <v>17</v>
      </c>
      <c r="B30" s="20" t="s">
        <v>14</v>
      </c>
      <c r="C30" s="2">
        <v>562</v>
      </c>
      <c r="D30" s="19">
        <f>C30/C32*93</f>
        <v>54.330561330561331</v>
      </c>
    </row>
    <row r="31" spans="1:5" ht="20.25" x14ac:dyDescent="0.2">
      <c r="A31" s="21">
        <v>18</v>
      </c>
      <c r="B31" s="20" t="s">
        <v>15</v>
      </c>
      <c r="C31" s="2">
        <v>400</v>
      </c>
      <c r="D31" s="19">
        <f>C31/C32*93</f>
        <v>38.669438669438669</v>
      </c>
    </row>
    <row r="32" spans="1:5" ht="20.25" x14ac:dyDescent="0.2">
      <c r="A32" s="1"/>
      <c r="B32" s="1" t="s">
        <v>75</v>
      </c>
      <c r="C32" s="4">
        <f>SUM(C30:C31)</f>
        <v>962</v>
      </c>
      <c r="D32" s="11">
        <f>SUM(D30:D31)</f>
        <v>93</v>
      </c>
      <c r="E32" s="6"/>
    </row>
    <row r="33" spans="1:5" ht="42.75" customHeight="1" x14ac:dyDescent="0.2">
      <c r="A33" s="31" t="s">
        <v>27</v>
      </c>
      <c r="B33" s="32" t="s">
        <v>26</v>
      </c>
      <c r="C33" s="32" t="s">
        <v>16</v>
      </c>
      <c r="D33" s="10" t="s">
        <v>91</v>
      </c>
    </row>
    <row r="34" spans="1:5" ht="20.25" x14ac:dyDescent="0.2">
      <c r="A34" s="21">
        <v>19</v>
      </c>
      <c r="B34" s="20" t="s">
        <v>23</v>
      </c>
      <c r="C34" s="2">
        <v>1626</v>
      </c>
      <c r="D34" s="34">
        <f>C34/C37*267</f>
        <v>156.39121037463977</v>
      </c>
    </row>
    <row r="35" spans="1:5" ht="21" x14ac:dyDescent="0.2">
      <c r="A35" s="21">
        <v>20</v>
      </c>
      <c r="B35" s="20" t="s">
        <v>77</v>
      </c>
      <c r="C35" s="2">
        <v>690</v>
      </c>
      <c r="D35" s="34">
        <v>67</v>
      </c>
    </row>
    <row r="36" spans="1:5" ht="20.25" x14ac:dyDescent="0.2">
      <c r="A36" s="21">
        <v>21</v>
      </c>
      <c r="B36" s="20" t="s">
        <v>25</v>
      </c>
      <c r="C36" s="2">
        <v>460</v>
      </c>
      <c r="D36" s="34">
        <f>C36/C37*267</f>
        <v>44.243515850144092</v>
      </c>
    </row>
    <row r="37" spans="1:5" ht="20.25" x14ac:dyDescent="0.2">
      <c r="A37" s="1"/>
      <c r="B37" s="33" t="s">
        <v>75</v>
      </c>
      <c r="C37" s="35">
        <f>SUM(C34:C36)</f>
        <v>2776</v>
      </c>
      <c r="D37" s="16">
        <v>267</v>
      </c>
    </row>
    <row r="38" spans="1:5" ht="42.75" customHeight="1" x14ac:dyDescent="0.2">
      <c r="A38" s="3" t="s">
        <v>32</v>
      </c>
      <c r="B38" s="5" t="s">
        <v>31</v>
      </c>
      <c r="C38" s="5" t="s">
        <v>16</v>
      </c>
      <c r="D38" s="10" t="s">
        <v>91</v>
      </c>
    </row>
    <row r="39" spans="1:5" ht="20.25" x14ac:dyDescent="0.2">
      <c r="A39" s="21">
        <v>22</v>
      </c>
      <c r="B39" s="20" t="s">
        <v>78</v>
      </c>
      <c r="C39" s="2">
        <v>2050</v>
      </c>
      <c r="D39" s="36">
        <f>C39/C48*912</f>
        <v>197.02813784381917</v>
      </c>
      <c r="E39" s="6"/>
    </row>
    <row r="40" spans="1:5" ht="20.25" x14ac:dyDescent="0.2">
      <c r="A40" s="21">
        <v>23</v>
      </c>
      <c r="B40" s="20" t="s">
        <v>79</v>
      </c>
      <c r="C40" s="2">
        <v>1600</v>
      </c>
      <c r="D40" s="36">
        <f>C40/C48*912</f>
        <v>153.77805880493202</v>
      </c>
      <c r="E40" s="6"/>
    </row>
    <row r="41" spans="1:5" ht="20.25" x14ac:dyDescent="0.2">
      <c r="A41" s="21">
        <v>24</v>
      </c>
      <c r="B41" s="20" t="s">
        <v>80</v>
      </c>
      <c r="C41" s="2">
        <v>1000</v>
      </c>
      <c r="D41" s="36">
        <f>C41/C48*912</f>
        <v>96.111286753082524</v>
      </c>
      <c r="E41" s="6"/>
    </row>
    <row r="42" spans="1:5" ht="20.25" x14ac:dyDescent="0.2">
      <c r="A42" s="21">
        <v>25</v>
      </c>
      <c r="B42" s="20" t="s">
        <v>81</v>
      </c>
      <c r="C42" s="2">
        <v>410</v>
      </c>
      <c r="D42" s="36">
        <f>C42/C48*912</f>
        <v>39.405627568763833</v>
      </c>
      <c r="E42" s="6"/>
    </row>
    <row r="43" spans="1:5" ht="20.25" x14ac:dyDescent="0.2">
      <c r="A43" s="21">
        <v>26</v>
      </c>
      <c r="B43" s="20" t="s">
        <v>82</v>
      </c>
      <c r="C43" s="2">
        <v>1000</v>
      </c>
      <c r="D43" s="36">
        <f>C43/C48*912</f>
        <v>96.111286753082524</v>
      </c>
      <c r="E43" s="6"/>
    </row>
    <row r="44" spans="1:5" ht="20.25" x14ac:dyDescent="0.2">
      <c r="A44" s="21">
        <v>27</v>
      </c>
      <c r="B44" s="20" t="s">
        <v>83</v>
      </c>
      <c r="C44" s="2">
        <v>600</v>
      </c>
      <c r="D44" s="36">
        <f>C44/C48*912</f>
        <v>57.666772051849513</v>
      </c>
      <c r="E44" s="6"/>
    </row>
    <row r="45" spans="1:5" ht="20.25" x14ac:dyDescent="0.2">
      <c r="A45" s="21">
        <v>28</v>
      </c>
      <c r="B45" s="20" t="s">
        <v>84</v>
      </c>
      <c r="C45" s="2">
        <v>1959</v>
      </c>
      <c r="D45" s="36">
        <f>C45/C48*912</f>
        <v>188.28201074928865</v>
      </c>
      <c r="E45" s="7"/>
    </row>
    <row r="46" spans="1:5" ht="20.25" x14ac:dyDescent="0.2">
      <c r="A46" s="21">
        <v>29</v>
      </c>
      <c r="B46" s="20" t="s">
        <v>29</v>
      </c>
      <c r="C46" s="2">
        <v>600</v>
      </c>
      <c r="D46" s="36">
        <f>C46/C48*912</f>
        <v>57.666772051849513</v>
      </c>
      <c r="E46" s="6"/>
    </row>
    <row r="47" spans="1:5" ht="20.25" x14ac:dyDescent="0.2">
      <c r="A47" s="21">
        <v>30</v>
      </c>
      <c r="B47" s="20" t="s">
        <v>30</v>
      </c>
      <c r="C47" s="2">
        <v>270</v>
      </c>
      <c r="D47" s="36">
        <f>C47/C48*912</f>
        <v>25.950047423332279</v>
      </c>
      <c r="E47" s="6"/>
    </row>
    <row r="48" spans="1:5" ht="20.25" x14ac:dyDescent="0.2">
      <c r="A48" s="1"/>
      <c r="B48" s="33" t="s">
        <v>75</v>
      </c>
      <c r="C48" s="38">
        <f>SUM(C39:C47)</f>
        <v>9489</v>
      </c>
      <c r="D48" s="8">
        <f>SUM(D39:D47)</f>
        <v>912.00000000000011</v>
      </c>
      <c r="E48" s="6"/>
    </row>
    <row r="49" spans="1:6" ht="40.5" customHeight="1" x14ac:dyDescent="0.2">
      <c r="A49" s="3" t="s">
        <v>27</v>
      </c>
      <c r="B49" s="5" t="s">
        <v>47</v>
      </c>
      <c r="C49" s="5" t="s">
        <v>16</v>
      </c>
      <c r="D49" s="10" t="s">
        <v>91</v>
      </c>
    </row>
    <row r="50" spans="1:6" ht="20.25" x14ac:dyDescent="0.2">
      <c r="A50" s="21">
        <v>31</v>
      </c>
      <c r="B50" s="20" t="s">
        <v>36</v>
      </c>
      <c r="C50" s="2">
        <v>820</v>
      </c>
      <c r="D50" s="40">
        <v>78.765285996055226</v>
      </c>
      <c r="E50" s="39"/>
    </row>
    <row r="51" spans="1:6" ht="20.25" x14ac:dyDescent="0.2">
      <c r="A51" s="21">
        <v>32</v>
      </c>
      <c r="B51" s="20" t="s">
        <v>33</v>
      </c>
      <c r="C51" s="2">
        <v>520</v>
      </c>
      <c r="D51" s="40">
        <v>49.948717948717949</v>
      </c>
      <c r="E51" s="39"/>
    </row>
    <row r="52" spans="1:6" ht="20.25" x14ac:dyDescent="0.2">
      <c r="A52" s="21">
        <v>33</v>
      </c>
      <c r="B52" s="20" t="s">
        <v>34</v>
      </c>
      <c r="C52" s="2">
        <v>485</v>
      </c>
      <c r="D52" s="40">
        <v>46.586785009861934</v>
      </c>
      <c r="E52" s="39"/>
    </row>
    <row r="53" spans="1:6" ht="20.25" x14ac:dyDescent="0.2">
      <c r="A53" s="21">
        <v>34</v>
      </c>
      <c r="B53" s="20" t="s">
        <v>35</v>
      </c>
      <c r="C53" s="2">
        <v>440</v>
      </c>
      <c r="D53" s="40">
        <v>42.264299802761343</v>
      </c>
      <c r="E53" s="39"/>
    </row>
    <row r="54" spans="1:6" ht="20.25" x14ac:dyDescent="0.2">
      <c r="A54" s="21">
        <v>35</v>
      </c>
      <c r="B54" s="20" t="s">
        <v>37</v>
      </c>
      <c r="C54" s="2">
        <v>390</v>
      </c>
      <c r="D54" s="40">
        <v>38</v>
      </c>
      <c r="E54" s="39"/>
    </row>
    <row r="55" spans="1:6" ht="20.25" x14ac:dyDescent="0.2">
      <c r="A55" s="21">
        <v>36</v>
      </c>
      <c r="B55" s="20" t="s">
        <v>85</v>
      </c>
      <c r="C55" s="2">
        <v>370</v>
      </c>
      <c r="D55" s="40">
        <v>35.540433925049307</v>
      </c>
      <c r="E55" s="39"/>
    </row>
    <row r="56" spans="1:6" ht="20.25" x14ac:dyDescent="0.2">
      <c r="A56" s="21">
        <v>37</v>
      </c>
      <c r="B56" s="20" t="s">
        <v>38</v>
      </c>
      <c r="C56" s="2">
        <v>325</v>
      </c>
      <c r="D56" s="40">
        <v>31.217948717948715</v>
      </c>
      <c r="E56" s="39"/>
    </row>
    <row r="57" spans="1:6" ht="20.25" x14ac:dyDescent="0.2">
      <c r="A57" s="21">
        <v>38</v>
      </c>
      <c r="B57" s="20" t="s">
        <v>39</v>
      </c>
      <c r="C57" s="2">
        <v>315</v>
      </c>
      <c r="D57" s="40">
        <v>30.257396449704142</v>
      </c>
      <c r="E57" s="39"/>
    </row>
    <row r="58" spans="1:6" ht="20.25" x14ac:dyDescent="0.2">
      <c r="A58" s="21">
        <v>39</v>
      </c>
      <c r="B58" s="20" t="s">
        <v>40</v>
      </c>
      <c r="C58" s="2">
        <v>265</v>
      </c>
      <c r="D58" s="40">
        <v>25.454635108481263</v>
      </c>
      <c r="E58" s="39"/>
    </row>
    <row r="59" spans="1:6" ht="20.25" x14ac:dyDescent="0.2">
      <c r="A59" s="21">
        <v>40</v>
      </c>
      <c r="B59" s="20" t="s">
        <v>41</v>
      </c>
      <c r="C59" s="2">
        <v>250</v>
      </c>
      <c r="D59" s="40">
        <v>24.013806706114398</v>
      </c>
      <c r="E59" s="39"/>
    </row>
    <row r="60" spans="1:6" ht="20.25" x14ac:dyDescent="0.2">
      <c r="A60" s="21">
        <v>41</v>
      </c>
      <c r="B60" s="20" t="s">
        <v>42</v>
      </c>
      <c r="C60" s="2">
        <v>230</v>
      </c>
      <c r="D60" s="40">
        <v>22.092702169625248</v>
      </c>
      <c r="E60" s="39"/>
    </row>
    <row r="61" spans="1:6" ht="20.25" x14ac:dyDescent="0.2">
      <c r="A61" s="21">
        <v>42</v>
      </c>
      <c r="B61" s="20" t="s">
        <v>43</v>
      </c>
      <c r="C61" s="2">
        <v>220</v>
      </c>
      <c r="D61" s="40">
        <v>21.132149901380672</v>
      </c>
      <c r="E61" s="39"/>
      <c r="F61" s="15"/>
    </row>
    <row r="62" spans="1:6" ht="20.25" x14ac:dyDescent="0.2">
      <c r="A62" s="21">
        <v>43</v>
      </c>
      <c r="B62" s="20" t="s">
        <v>44</v>
      </c>
      <c r="C62" s="2">
        <v>158</v>
      </c>
      <c r="D62" s="40">
        <v>15.1767258382643</v>
      </c>
      <c r="E62" s="39"/>
      <c r="F62" s="15"/>
    </row>
    <row r="63" spans="1:6" ht="20.25" x14ac:dyDescent="0.2">
      <c r="A63" s="21">
        <v>44</v>
      </c>
      <c r="B63" s="20" t="s">
        <v>45</v>
      </c>
      <c r="C63" s="2">
        <v>156</v>
      </c>
      <c r="D63" s="40">
        <v>14.984615384615385</v>
      </c>
      <c r="E63" s="39"/>
      <c r="F63" s="15"/>
    </row>
    <row r="64" spans="1:6" ht="20.25" x14ac:dyDescent="0.2">
      <c r="A64" s="21">
        <v>45</v>
      </c>
      <c r="B64" s="20" t="s">
        <v>46</v>
      </c>
      <c r="C64" s="2">
        <v>126</v>
      </c>
      <c r="D64" s="40">
        <v>12.102958579881657</v>
      </c>
      <c r="E64" s="39"/>
    </row>
    <row r="65" spans="1:4" ht="20.25" x14ac:dyDescent="0.2">
      <c r="A65" s="1"/>
      <c r="B65" s="33" t="s">
        <v>75</v>
      </c>
      <c r="C65" s="37">
        <f>SUM(C50:C64)</f>
        <v>5070</v>
      </c>
      <c r="D65" s="14">
        <v>487</v>
      </c>
    </row>
    <row r="66" spans="1:4" ht="42" customHeight="1" x14ac:dyDescent="0.2">
      <c r="A66" s="3" t="s">
        <v>27</v>
      </c>
      <c r="B66" s="5" t="s">
        <v>48</v>
      </c>
      <c r="C66" s="5" t="s">
        <v>16</v>
      </c>
      <c r="D66" s="10" t="s">
        <v>91</v>
      </c>
    </row>
    <row r="67" spans="1:4" ht="24" customHeight="1" x14ac:dyDescent="0.2">
      <c r="A67" s="21">
        <v>46</v>
      </c>
      <c r="B67" s="20" t="s">
        <v>54</v>
      </c>
      <c r="C67" s="41">
        <v>950</v>
      </c>
      <c r="D67" s="19" cm="1">
        <f t="array" ref="D67:D72">C67:C72/C73*573</f>
        <v>91.318570709612487</v>
      </c>
    </row>
    <row r="68" spans="1:4" ht="40.5" x14ac:dyDescent="0.2">
      <c r="A68" s="21">
        <v>47</v>
      </c>
      <c r="B68" s="20" t="s">
        <v>86</v>
      </c>
      <c r="C68" s="41">
        <v>800</v>
      </c>
      <c r="D68" s="19">
        <v>76.899849018621026</v>
      </c>
    </row>
    <row r="69" spans="1:4" ht="40.5" x14ac:dyDescent="0.2">
      <c r="A69" s="21">
        <v>48</v>
      </c>
      <c r="B69" s="20" t="s">
        <v>87</v>
      </c>
      <c r="C69" s="41">
        <v>1100</v>
      </c>
      <c r="D69" s="19">
        <v>105.73729240060392</v>
      </c>
    </row>
    <row r="70" spans="1:4" ht="40.5" x14ac:dyDescent="0.2">
      <c r="A70" s="21">
        <v>49</v>
      </c>
      <c r="B70" s="20" t="s">
        <v>88</v>
      </c>
      <c r="C70" s="41">
        <v>500</v>
      </c>
      <c r="D70" s="19">
        <v>48.062405636638147</v>
      </c>
    </row>
    <row r="71" spans="1:4" ht="40.5" x14ac:dyDescent="0.2">
      <c r="A71" s="21">
        <v>50</v>
      </c>
      <c r="B71" s="20" t="s">
        <v>89</v>
      </c>
      <c r="C71" s="41">
        <v>1300</v>
      </c>
      <c r="D71" s="19">
        <v>124.96225465525919</v>
      </c>
    </row>
    <row r="72" spans="1:4" ht="40.5" x14ac:dyDescent="0.2">
      <c r="A72" s="21">
        <v>51</v>
      </c>
      <c r="B72" s="20" t="s">
        <v>90</v>
      </c>
      <c r="C72" s="41">
        <v>1311</v>
      </c>
      <c r="D72" s="19">
        <v>126.01962757926523</v>
      </c>
    </row>
    <row r="73" spans="1:4" ht="20.25" x14ac:dyDescent="0.2">
      <c r="A73" s="1"/>
      <c r="B73" s="33" t="s">
        <v>75</v>
      </c>
      <c r="C73" s="37">
        <f>SUM(C67:C72)</f>
        <v>5961</v>
      </c>
      <c r="D73" s="11">
        <f>SUM(_xlfn.ANCHORARRAY(D67))</f>
        <v>573</v>
      </c>
    </row>
    <row r="74" spans="1:4" ht="40.5" x14ac:dyDescent="0.2">
      <c r="A74" s="9" t="s">
        <v>27</v>
      </c>
      <c r="B74" s="5" t="s">
        <v>58</v>
      </c>
      <c r="C74" s="13" t="s">
        <v>59</v>
      </c>
      <c r="D74" s="10" t="s">
        <v>91</v>
      </c>
    </row>
    <row r="75" spans="1:4" ht="20.25" x14ac:dyDescent="0.2">
      <c r="A75" s="21">
        <v>52</v>
      </c>
      <c r="B75" s="20" t="s">
        <v>92</v>
      </c>
      <c r="C75" s="2">
        <v>2000</v>
      </c>
      <c r="D75" s="42">
        <v>192.41071428571431</v>
      </c>
    </row>
    <row r="76" spans="1:4" ht="29.25" customHeight="1" x14ac:dyDescent="0.2">
      <c r="A76" s="21">
        <v>53</v>
      </c>
      <c r="B76" s="20" t="s">
        <v>51</v>
      </c>
      <c r="C76" s="2">
        <v>1730</v>
      </c>
      <c r="D76" s="42">
        <v>166.43526785714286</v>
      </c>
    </row>
    <row r="77" spans="1:4" ht="20.25" x14ac:dyDescent="0.2">
      <c r="A77" s="21">
        <v>54</v>
      </c>
      <c r="B77" s="20" t="s">
        <v>50</v>
      </c>
      <c r="C77" s="2">
        <v>1700</v>
      </c>
      <c r="D77" s="42">
        <v>163.54910714285714</v>
      </c>
    </row>
    <row r="78" spans="1:4" ht="20.25" x14ac:dyDescent="0.2">
      <c r="A78" s="21">
        <v>55</v>
      </c>
      <c r="B78" s="20" t="s">
        <v>53</v>
      </c>
      <c r="C78" s="2">
        <v>1700</v>
      </c>
      <c r="D78" s="42">
        <v>163.54910714285714</v>
      </c>
    </row>
    <row r="79" spans="1:4" ht="20.25" x14ac:dyDescent="0.2">
      <c r="A79" s="21">
        <v>56</v>
      </c>
      <c r="B79" s="20" t="s">
        <v>49</v>
      </c>
      <c r="C79" s="2">
        <v>600</v>
      </c>
      <c r="D79" s="42">
        <v>57.723214285714285</v>
      </c>
    </row>
    <row r="80" spans="1:4" ht="20.25" x14ac:dyDescent="0.2">
      <c r="A80" s="21">
        <v>57</v>
      </c>
      <c r="B80" s="20" t="s">
        <v>56</v>
      </c>
      <c r="C80" s="2">
        <v>526</v>
      </c>
      <c r="D80" s="42">
        <v>50.604017857142857</v>
      </c>
    </row>
    <row r="81" spans="1:4" ht="20.25" x14ac:dyDescent="0.2">
      <c r="A81" s="21">
        <v>58</v>
      </c>
      <c r="B81" s="20" t="s">
        <v>52</v>
      </c>
      <c r="C81" s="2">
        <v>170</v>
      </c>
      <c r="D81" s="42">
        <v>16.354910714285712</v>
      </c>
    </row>
    <row r="82" spans="1:4" ht="21" x14ac:dyDescent="0.2">
      <c r="A82" s="21">
        <v>59</v>
      </c>
      <c r="B82" s="20" t="s">
        <v>93</v>
      </c>
      <c r="C82" s="2">
        <v>286</v>
      </c>
      <c r="D82" s="42">
        <v>27</v>
      </c>
    </row>
    <row r="83" spans="1:4" ht="20.25" x14ac:dyDescent="0.2">
      <c r="A83" s="21">
        <v>60</v>
      </c>
      <c r="B83" s="20" t="s">
        <v>57</v>
      </c>
      <c r="C83" s="2">
        <v>248</v>
      </c>
      <c r="D83" s="42">
        <v>23.858928571428571</v>
      </c>
    </row>
    <row r="84" spans="1:4" ht="20.25" x14ac:dyDescent="0.2">
      <c r="A84" s="21"/>
      <c r="B84" s="33" t="s">
        <v>75</v>
      </c>
      <c r="C84" s="37">
        <f>SUM(C75:C83)</f>
        <v>8960</v>
      </c>
      <c r="D84" s="17">
        <v>862</v>
      </c>
    </row>
    <row r="85" spans="1:4" ht="40.5" x14ac:dyDescent="0.2">
      <c r="A85" s="3" t="s">
        <v>63</v>
      </c>
      <c r="B85" s="5" t="s">
        <v>64</v>
      </c>
      <c r="C85" s="13" t="s">
        <v>59</v>
      </c>
      <c r="D85" s="10" t="s">
        <v>91</v>
      </c>
    </row>
    <row r="86" spans="1:4" ht="20.25" x14ac:dyDescent="0.2">
      <c r="A86" s="21">
        <v>61</v>
      </c>
      <c r="B86" s="20" t="s">
        <v>62</v>
      </c>
      <c r="C86" s="2">
        <v>1300</v>
      </c>
      <c r="D86" s="36" cm="1">
        <f t="array" ref="D86:D88">C86:C88/C89*338</f>
        <v>125.07828067179049</v>
      </c>
    </row>
    <row r="87" spans="1:4" ht="20.25" x14ac:dyDescent="0.2">
      <c r="A87" s="21">
        <v>62</v>
      </c>
      <c r="B87" s="20" t="s">
        <v>55</v>
      </c>
      <c r="C87" s="2">
        <v>1100</v>
      </c>
      <c r="D87" s="36">
        <v>105.8354682607458</v>
      </c>
    </row>
    <row r="88" spans="1:4" ht="20.25" x14ac:dyDescent="0.2">
      <c r="A88" s="21">
        <v>63</v>
      </c>
      <c r="B88" s="20" t="s">
        <v>60</v>
      </c>
      <c r="C88" s="2">
        <v>1113</v>
      </c>
      <c r="D88" s="36">
        <v>107.08625106746371</v>
      </c>
    </row>
    <row r="89" spans="1:4" ht="20.25" x14ac:dyDescent="0.2">
      <c r="A89" s="1"/>
      <c r="B89" s="33" t="s">
        <v>75</v>
      </c>
      <c r="C89" s="43">
        <f>SUM(C86:C88)</f>
        <v>3513</v>
      </c>
      <c r="D89" s="8">
        <f>SUM(_xlfn.ANCHORARRAY(D86))</f>
        <v>338</v>
      </c>
    </row>
    <row r="90" spans="1:4" ht="40.5" x14ac:dyDescent="0.2">
      <c r="A90" s="3" t="s">
        <v>69</v>
      </c>
      <c r="B90" s="5" t="s">
        <v>68</v>
      </c>
      <c r="C90" s="44" t="s">
        <v>28</v>
      </c>
      <c r="D90" s="10" t="s">
        <v>91</v>
      </c>
    </row>
    <row r="91" spans="1:4" ht="20.25" x14ac:dyDescent="0.2">
      <c r="A91" s="21">
        <v>64</v>
      </c>
      <c r="B91" s="20" t="s">
        <v>61</v>
      </c>
      <c r="C91" s="2">
        <v>1201</v>
      </c>
      <c r="D91" s="36">
        <v>115.45129732028924</v>
      </c>
    </row>
    <row r="92" spans="1:4" ht="20.25" x14ac:dyDescent="0.2">
      <c r="A92" s="21">
        <v>65</v>
      </c>
      <c r="B92" s="20" t="s">
        <v>94</v>
      </c>
      <c r="C92" s="2">
        <v>906</v>
      </c>
      <c r="D92" s="36">
        <v>87.09315185027647</v>
      </c>
    </row>
    <row r="93" spans="1:4" ht="20.25" x14ac:dyDescent="0.2">
      <c r="A93" s="21">
        <v>66</v>
      </c>
      <c r="B93" s="20" t="s">
        <v>67</v>
      </c>
      <c r="C93" s="2">
        <v>931</v>
      </c>
      <c r="D93" s="36">
        <v>90</v>
      </c>
    </row>
    <row r="94" spans="1:4" ht="20.25" x14ac:dyDescent="0.2">
      <c r="A94" s="21">
        <v>67</v>
      </c>
      <c r="B94" s="20" t="s">
        <v>95</v>
      </c>
      <c r="C94" s="2">
        <v>944</v>
      </c>
      <c r="D94" s="36">
        <v>90.746065504040828</v>
      </c>
    </row>
    <row r="95" spans="1:4" ht="20.25" x14ac:dyDescent="0.2">
      <c r="A95" s="21">
        <v>68</v>
      </c>
      <c r="B95" s="20" t="s">
        <v>24</v>
      </c>
      <c r="C95" s="2">
        <v>720</v>
      </c>
      <c r="D95" s="36">
        <v>69.213100808166729</v>
      </c>
    </row>
    <row r="96" spans="1:4" ht="20.25" x14ac:dyDescent="0.2">
      <c r="A96" s="1"/>
      <c r="B96" s="1" t="s">
        <v>75</v>
      </c>
      <c r="C96" s="12">
        <f>SUM(C91:C95)</f>
        <v>4702</v>
      </c>
      <c r="D96" s="8">
        <v>452</v>
      </c>
    </row>
  </sheetData>
  <mergeCells count="4">
    <mergeCell ref="A2:A3"/>
    <mergeCell ref="C2:C3"/>
    <mergeCell ref="A1:D1"/>
    <mergeCell ref="D2:D3"/>
  </mergeCells>
  <phoneticPr fontId="2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Lenovo-Hx</dc:creator>
  <cp:lastModifiedBy>保护 植物</cp:lastModifiedBy>
  <dcterms:created xsi:type="dcterms:W3CDTF">2023-08-24T08:33:59Z</dcterms:created>
  <dcterms:modified xsi:type="dcterms:W3CDTF">2023-10-18T03:21:23Z</dcterms:modified>
</cp:coreProperties>
</file>