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资金\中央资金\76万\分配公示\"/>
    </mc:Choice>
  </mc:AlternateContent>
  <xr:revisionPtr revIDLastSave="0" documentId="13_ncr:1_{9530A13D-0746-4B8D-B63F-FE8DC789DBD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分配表" sheetId="1" r:id="rId1"/>
  </sheets>
  <definedNames>
    <definedName name="_xlnm._FilterDatabase" localSheetId="0" hidden="1">分配表!$A$2:$D$66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3" i="1" a="1"/>
  <c r="D63" i="1" s="1"/>
  <c r="D61" i="1"/>
  <c r="D50" i="1"/>
  <c r="C50" i="1"/>
  <c r="D45" i="1"/>
  <c r="C23" i="1"/>
  <c r="D21" i="1" s="1" a="1"/>
  <c r="D21" i="1" s="1"/>
  <c r="D23" i="1" s="1"/>
  <c r="C6" i="1" l="1"/>
  <c r="D4" i="1" s="1" a="1"/>
  <c r="D4" i="1" s="1"/>
  <c r="C66" i="1"/>
  <c r="C61" i="1"/>
  <c r="C56" i="1"/>
  <c r="C45" i="1"/>
  <c r="C40" i="1"/>
  <c r="C32" i="1"/>
  <c r="D29" i="1" s="1" a="1"/>
  <c r="D29" i="1" s="1"/>
  <c r="D32" i="1" s="1"/>
  <c r="C27" i="1"/>
  <c r="D25" i="1" s="1" a="1"/>
  <c r="D25" i="1" s="1"/>
  <c r="C19" i="1"/>
  <c r="D16" i="1" s="1" a="1"/>
  <c r="D16" i="1" s="1"/>
  <c r="C14" i="1"/>
  <c r="D12" i="1" s="1" a="1"/>
  <c r="D12" i="1" s="1"/>
  <c r="C10" i="1"/>
  <c r="D8" i="1" s="1" a="1"/>
  <c r="D8" i="1" s="1"/>
  <c r="D27" i="1" l="1"/>
  <c r="D10" i="1" l="1"/>
  <c r="D40" i="1"/>
  <c r="D14" i="1"/>
  <c r="D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<sst xmlns="http://schemas.openxmlformats.org/spreadsheetml/2006/main" count="105" uniqueCount="65">
  <si>
    <t>序号</t>
  </si>
  <si>
    <t>单位名称或大户姓名</t>
  </si>
  <si>
    <t>天目湖志庚农机专业合作社</t>
  </si>
  <si>
    <t>天目湖国园农机专业合作社</t>
  </si>
  <si>
    <t>天目湖莘运农机专业合作社</t>
  </si>
  <si>
    <t>吴波</t>
  </si>
  <si>
    <t>溧阳市旭东农机专业合作社</t>
  </si>
  <si>
    <t>沈云娟</t>
  </si>
  <si>
    <t>补贴亩次</t>
    <phoneticPr fontId="22" type="noConversion"/>
  </si>
  <si>
    <t>昆仑街道</t>
    <phoneticPr fontId="22" type="noConversion"/>
  </si>
  <si>
    <t>序号</t>
    <phoneticPr fontId="22" type="noConversion"/>
  </si>
  <si>
    <t>溧城街道</t>
    <phoneticPr fontId="22" type="noConversion"/>
  </si>
  <si>
    <t>天目湖镇</t>
    <phoneticPr fontId="22" type="noConversion"/>
  </si>
  <si>
    <t>戴埠镇</t>
    <phoneticPr fontId="22" type="noConversion"/>
  </si>
  <si>
    <t>上黄镇</t>
    <phoneticPr fontId="22" type="noConversion"/>
  </si>
  <si>
    <t>胡顺保</t>
  </si>
  <si>
    <t>埭头镇</t>
    <phoneticPr fontId="22" type="noConversion"/>
  </si>
  <si>
    <t>序号</t>
    <phoneticPr fontId="22" type="noConversion"/>
  </si>
  <si>
    <t>补贴亩次</t>
    <phoneticPr fontId="22" type="noConversion"/>
  </si>
  <si>
    <t>别桥镇</t>
    <phoneticPr fontId="22" type="noConversion"/>
  </si>
  <si>
    <t>序号</t>
    <phoneticPr fontId="22" type="noConversion"/>
  </si>
  <si>
    <t>竹箦镇</t>
    <phoneticPr fontId="22" type="noConversion"/>
  </si>
  <si>
    <t>上兴镇</t>
    <phoneticPr fontId="22" type="noConversion"/>
  </si>
  <si>
    <t>陈海泉</t>
  </si>
  <si>
    <t>周建良</t>
  </si>
  <si>
    <t>刘银美</t>
  </si>
  <si>
    <t>赵春林</t>
  </si>
  <si>
    <t>南渡镇</t>
    <phoneticPr fontId="22" type="noConversion"/>
  </si>
  <si>
    <t>补贴亩次</t>
    <phoneticPr fontId="22" type="noConversion"/>
  </si>
  <si>
    <t>徐真喜</t>
  </si>
  <si>
    <t>序号</t>
    <phoneticPr fontId="22" type="noConversion"/>
  </si>
  <si>
    <t>社渚镇</t>
    <phoneticPr fontId="22" type="noConversion"/>
  </si>
  <si>
    <t>古县街道</t>
    <phoneticPr fontId="22" type="noConversion"/>
  </si>
  <si>
    <t>序号</t>
    <phoneticPr fontId="22" type="noConversion"/>
  </si>
  <si>
    <t>现代产业示范园</t>
    <phoneticPr fontId="22" type="noConversion"/>
  </si>
  <si>
    <t>序号</t>
    <phoneticPr fontId="22" type="noConversion"/>
  </si>
  <si>
    <r>
      <t>40%丙硫菌唑</t>
    </r>
    <r>
      <rPr>
        <b/>
        <sz val="16"/>
        <color theme="1"/>
        <rFont val="Calibri"/>
        <family val="2"/>
      </rPr>
      <t>·</t>
    </r>
    <r>
      <rPr>
        <b/>
        <sz val="16"/>
        <color theme="1"/>
        <rFont val="仿宋_GB2312"/>
        <family val="3"/>
        <charset val="134"/>
      </rPr>
      <t>戊唑醇悬浮液</t>
    </r>
    <phoneticPr fontId="22" type="noConversion"/>
  </si>
  <si>
    <t>溧阳市海清农机专业合作社</t>
  </si>
  <si>
    <t>合计</t>
  </si>
  <si>
    <t>合计</t>
    <phoneticPr fontId="22" type="noConversion"/>
  </si>
  <si>
    <r>
      <t>杨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勇</t>
    </r>
  </si>
  <si>
    <t>40%丙硫菌唑·戊唑醇悬浮液</t>
  </si>
  <si>
    <t>丁云青</t>
  </si>
  <si>
    <r>
      <t>2023</t>
    </r>
    <r>
      <rPr>
        <b/>
        <sz val="18"/>
        <color theme="1"/>
        <rFont val="方正小标宋简体"/>
        <family val="4"/>
        <charset val="134"/>
      </rPr>
      <t>年小麦重大病虫害防治物资补贴对象分配清单</t>
    </r>
    <phoneticPr fontId="22" type="noConversion"/>
  </si>
  <si>
    <t>王文军</t>
  </si>
  <si>
    <t>陶德薪</t>
  </si>
  <si>
    <t>溧阳市三郎农机专业合作社</t>
  </si>
  <si>
    <r>
      <t>刘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仿宋"/>
        <family val="3"/>
        <charset val="134"/>
      </rPr>
      <t>青</t>
    </r>
    <r>
      <rPr>
        <sz val="16"/>
        <color theme="1"/>
        <rFont val="Times New Roman"/>
        <family val="1"/>
      </rPr>
      <t xml:space="preserve"> </t>
    </r>
  </si>
  <si>
    <t>溧阳市别桥网扣农机专业合作社</t>
    <phoneticPr fontId="22" type="noConversion"/>
  </si>
  <si>
    <t>阮建东</t>
    <phoneticPr fontId="22" type="noConversion"/>
  </si>
  <si>
    <t>溧阳市别桥王淇农机专业合作社</t>
    <phoneticPr fontId="22" type="noConversion"/>
  </si>
  <si>
    <t>溧阳市建才农机专业合作社</t>
    <phoneticPr fontId="22" type="noConversion"/>
  </si>
  <si>
    <t>溧阳市锁福农机专业合作社</t>
    <phoneticPr fontId="22" type="noConversion"/>
  </si>
  <si>
    <t>溧阳市海斌农机专业合作社</t>
    <phoneticPr fontId="22" type="noConversion"/>
  </si>
  <si>
    <t>江海清</t>
  </si>
  <si>
    <t>王妹芳</t>
  </si>
  <si>
    <t>王正华</t>
  </si>
  <si>
    <t>溧阳市长青粮油作物专业合作社</t>
  </si>
  <si>
    <t>郭和平</t>
  </si>
  <si>
    <t>溧阳市佛堂头农机专业合作社</t>
  </si>
  <si>
    <t>许富民</t>
  </si>
  <si>
    <t>何生意</t>
  </si>
  <si>
    <t>芮和青</t>
  </si>
  <si>
    <t>王爱芳</t>
  </si>
  <si>
    <t>江秀珍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</si>
</sst>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);[Red]\(0.0\)"/>
  </numFmts>
  <fonts count="3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0"/>
      <name val="Arial"/>
      <family val="2"/>
    </font>
    <font>
      <sz val="15"/>
      <name val="Times New Roman"/>
      <family val="1"/>
    </font>
    <font>
      <sz val="16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b/>
      <sz val="16"/>
      <color theme="1"/>
      <name val="仿宋_GB2312"/>
      <family val="1"/>
      <charset val="134"/>
    </font>
    <font>
      <b/>
      <sz val="16"/>
      <name val="仿宋_GB2312"/>
      <family val="3"/>
      <charset val="134"/>
    </font>
    <font>
      <sz val="16"/>
      <name val="Times New Roman"/>
      <family val="1"/>
    </font>
    <font>
      <b/>
      <sz val="16"/>
      <color theme="1"/>
      <name val="Calibri"/>
      <family val="2"/>
    </font>
    <font>
      <b/>
      <sz val="16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1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7" fontId="31" fillId="0" borderId="11" xfId="0" applyNumberFormat="1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center" vertical="center"/>
    </xf>
    <xf numFmtId="177" fontId="32" fillId="0" borderId="1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21" fillId="0" borderId="1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176" fontId="24" fillId="33" borderId="10" xfId="0" applyNumberFormat="1" applyFont="1" applyFill="1" applyBorder="1" applyAlignment="1">
      <alignment horizontal="center" vertical="center" wrapText="1"/>
    </xf>
    <xf numFmtId="177" fontId="26" fillId="33" borderId="12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56" xfId="42" xr:uid="{00000000-0005-0000-0000-000019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D27" sqref="D27"/>
    </sheetView>
  </sheetViews>
  <sheetFormatPr defaultRowHeight="14.25" x14ac:dyDescent="0.2"/>
  <cols>
    <col min="1" max="1" width="8.75" customWidth="1"/>
    <col min="2" max="2" width="40.375" customWidth="1"/>
    <col min="3" max="3" width="14.875" customWidth="1"/>
    <col min="4" max="4" width="31" customWidth="1"/>
    <col min="5" max="5" width="9.5" bestFit="1" customWidth="1"/>
  </cols>
  <sheetData>
    <row r="1" spans="1:5" ht="32.25" customHeight="1" x14ac:dyDescent="0.2">
      <c r="A1" s="39" t="s">
        <v>43</v>
      </c>
      <c r="B1" s="39"/>
      <c r="C1" s="39"/>
      <c r="D1" s="39"/>
    </row>
    <row r="2" spans="1:5" ht="28.5" customHeight="1" x14ac:dyDescent="0.2">
      <c r="A2" s="36" t="s">
        <v>0</v>
      </c>
      <c r="B2" s="3" t="s">
        <v>1</v>
      </c>
      <c r="C2" s="37" t="s">
        <v>8</v>
      </c>
      <c r="D2" s="40" t="s">
        <v>36</v>
      </c>
    </row>
    <row r="3" spans="1:5" ht="28.5" customHeight="1" x14ac:dyDescent="0.2">
      <c r="A3" s="37"/>
      <c r="B3" s="4" t="s">
        <v>11</v>
      </c>
      <c r="C3" s="38"/>
      <c r="D3" s="41"/>
    </row>
    <row r="4" spans="1:5" ht="20.25" x14ac:dyDescent="0.2">
      <c r="A4" s="18">
        <v>1</v>
      </c>
      <c r="B4" s="17" t="s">
        <v>42</v>
      </c>
      <c r="C4" s="2">
        <v>150</v>
      </c>
      <c r="D4" s="16" cm="1">
        <f t="array" ref="D4:D5">C4:C5/C6*44</f>
        <v>20.37037037037037</v>
      </c>
    </row>
    <row r="5" spans="1:5" ht="20.25" x14ac:dyDescent="0.2">
      <c r="A5" s="18">
        <v>2</v>
      </c>
      <c r="B5" s="17" t="s">
        <v>37</v>
      </c>
      <c r="C5" s="2">
        <v>174</v>
      </c>
      <c r="D5" s="16">
        <v>23.629629629629633</v>
      </c>
    </row>
    <row r="6" spans="1:5" ht="20.25" x14ac:dyDescent="0.2">
      <c r="A6" s="17"/>
      <c r="B6" s="33" t="s">
        <v>38</v>
      </c>
      <c r="C6" s="25">
        <f>SUM(C4:C5)</f>
        <v>324</v>
      </c>
      <c r="D6" s="16">
        <v>44</v>
      </c>
    </row>
    <row r="7" spans="1:5" ht="44.25" customHeight="1" x14ac:dyDescent="0.2">
      <c r="A7" s="21" t="s">
        <v>33</v>
      </c>
      <c r="B7" s="22" t="s">
        <v>32</v>
      </c>
      <c r="C7" s="22" t="s">
        <v>8</v>
      </c>
      <c r="D7" s="34" t="s">
        <v>41</v>
      </c>
    </row>
    <row r="8" spans="1:5" ht="20.25" x14ac:dyDescent="0.2">
      <c r="A8" s="18">
        <v>3</v>
      </c>
      <c r="B8" s="17" t="s">
        <v>44</v>
      </c>
      <c r="C8" s="2">
        <v>416</v>
      </c>
      <c r="D8" s="16" cm="1">
        <f t="array" ref="D8:D9">C8:C9/C10*110</f>
        <v>56.078431372549019</v>
      </c>
      <c r="E8" s="5"/>
    </row>
    <row r="9" spans="1:5" ht="21.75" customHeight="1" x14ac:dyDescent="0.2">
      <c r="A9" s="18">
        <v>4</v>
      </c>
      <c r="B9" s="17" t="s">
        <v>45</v>
      </c>
      <c r="C9" s="2">
        <v>400</v>
      </c>
      <c r="D9" s="16">
        <v>53.921568627450981</v>
      </c>
      <c r="E9" s="5"/>
    </row>
    <row r="10" spans="1:5" ht="20.25" x14ac:dyDescent="0.2">
      <c r="A10" s="2"/>
      <c r="B10" s="33" t="s">
        <v>38</v>
      </c>
      <c r="C10" s="25">
        <f>SUM(C8:C9)</f>
        <v>816</v>
      </c>
      <c r="D10" s="16">
        <f>SUM(D8:D9)</f>
        <v>110</v>
      </c>
      <c r="E10" s="5"/>
    </row>
    <row r="11" spans="1:5" ht="42" customHeight="1" x14ac:dyDescent="0.2">
      <c r="A11" s="3" t="s">
        <v>10</v>
      </c>
      <c r="B11" s="4" t="s">
        <v>9</v>
      </c>
      <c r="C11" s="4" t="s">
        <v>8</v>
      </c>
      <c r="D11" s="8" t="s">
        <v>41</v>
      </c>
    </row>
    <row r="12" spans="1:5" ht="20.25" x14ac:dyDescent="0.2">
      <c r="A12" s="18">
        <v>5</v>
      </c>
      <c r="B12" s="17" t="s">
        <v>37</v>
      </c>
      <c r="C12" s="2">
        <v>1230</v>
      </c>
      <c r="D12" s="19" cm="1">
        <f t="array" ref="D12:D13">C12:C13/C14*183</f>
        <v>165.26431718061676</v>
      </c>
      <c r="E12" s="5"/>
    </row>
    <row r="13" spans="1:5" ht="20.25" x14ac:dyDescent="0.2">
      <c r="A13" s="18">
        <v>6</v>
      </c>
      <c r="B13" s="17" t="s">
        <v>46</v>
      </c>
      <c r="C13" s="2">
        <v>132</v>
      </c>
      <c r="D13" s="19">
        <v>17.735682819383261</v>
      </c>
      <c r="E13" s="5"/>
    </row>
    <row r="14" spans="1:5" ht="20.25" x14ac:dyDescent="0.2">
      <c r="A14" s="18"/>
      <c r="B14" s="33" t="s">
        <v>39</v>
      </c>
      <c r="C14" s="25">
        <f>SUM(C12:C13)</f>
        <v>1362</v>
      </c>
      <c r="D14" s="19">
        <f>SUM(D12:D13)</f>
        <v>183.00000000000003</v>
      </c>
      <c r="E14" s="5"/>
    </row>
    <row r="15" spans="1:5" ht="39" customHeight="1" x14ac:dyDescent="0.2">
      <c r="A15" s="3" t="s">
        <v>10</v>
      </c>
      <c r="B15" s="4" t="s">
        <v>12</v>
      </c>
      <c r="C15" s="4" t="s">
        <v>8</v>
      </c>
      <c r="D15" s="8" t="s">
        <v>41</v>
      </c>
    </row>
    <row r="16" spans="1:5" ht="20.25" x14ac:dyDescent="0.2">
      <c r="A16" s="18">
        <v>7</v>
      </c>
      <c r="B16" s="17" t="s">
        <v>2</v>
      </c>
      <c r="C16" s="2">
        <v>138</v>
      </c>
      <c r="D16" s="16" cm="1">
        <f t="array" ref="D16:D18">C16:C18/C19*43</f>
        <v>18.543749999999999</v>
      </c>
    </row>
    <row r="17" spans="1:5" ht="20.25" x14ac:dyDescent="0.2">
      <c r="A17" s="18">
        <v>8</v>
      </c>
      <c r="B17" s="17" t="s">
        <v>3</v>
      </c>
      <c r="C17" s="2">
        <v>137</v>
      </c>
      <c r="D17" s="16">
        <v>18.409375000000001</v>
      </c>
    </row>
    <row r="18" spans="1:5" ht="20.25" x14ac:dyDescent="0.2">
      <c r="A18" s="18">
        <v>9</v>
      </c>
      <c r="B18" s="17" t="s">
        <v>4</v>
      </c>
      <c r="C18" s="2">
        <v>45</v>
      </c>
      <c r="D18" s="16">
        <v>6.046875</v>
      </c>
    </row>
    <row r="19" spans="1:5" ht="22.5" customHeight="1" x14ac:dyDescent="0.2">
      <c r="A19" s="1"/>
      <c r="B19" s="15" t="s">
        <v>39</v>
      </c>
      <c r="C19" s="20">
        <f>SUM(C16:C18)</f>
        <v>320</v>
      </c>
      <c r="D19" s="9">
        <f>SUM(D16:D18)</f>
        <v>43</v>
      </c>
      <c r="E19" s="5"/>
    </row>
    <row r="20" spans="1:5" ht="38.25" customHeight="1" x14ac:dyDescent="0.2">
      <c r="A20" s="3" t="s">
        <v>10</v>
      </c>
      <c r="B20" s="4" t="s">
        <v>13</v>
      </c>
      <c r="C20" s="4" t="s">
        <v>8</v>
      </c>
      <c r="D20" s="8" t="s">
        <v>41</v>
      </c>
    </row>
    <row r="21" spans="1:5" ht="20.25" x14ac:dyDescent="0.2">
      <c r="A21" s="18">
        <v>10</v>
      </c>
      <c r="B21" s="17" t="s">
        <v>44</v>
      </c>
      <c r="C21" s="2">
        <v>350</v>
      </c>
      <c r="D21" s="16" cm="1">
        <f t="array" ref="D21:D22">C21:C22/C23*81</f>
        <v>46.8595041322314</v>
      </c>
    </row>
    <row r="22" spans="1:5" ht="20.25" x14ac:dyDescent="0.2">
      <c r="A22" s="18">
        <v>11</v>
      </c>
      <c r="B22" s="17" t="s">
        <v>5</v>
      </c>
      <c r="C22" s="2">
        <v>255</v>
      </c>
      <c r="D22" s="16">
        <v>34.140495867768593</v>
      </c>
    </row>
    <row r="23" spans="1:5" ht="20.25" x14ac:dyDescent="0.2">
      <c r="A23" s="1"/>
      <c r="B23" s="15" t="s">
        <v>39</v>
      </c>
      <c r="C23" s="20">
        <f>SUM(C21:C22)</f>
        <v>605</v>
      </c>
      <c r="D23" s="9">
        <f>SUM(_xlfn.ANCHORARRAY(D21))</f>
        <v>81</v>
      </c>
    </row>
    <row r="24" spans="1:5" ht="42.75" customHeight="1" x14ac:dyDescent="0.2">
      <c r="A24" s="21" t="s">
        <v>10</v>
      </c>
      <c r="B24" s="22" t="s">
        <v>14</v>
      </c>
      <c r="C24" s="22" t="s">
        <v>8</v>
      </c>
      <c r="D24" s="8" t="s">
        <v>41</v>
      </c>
    </row>
    <row r="25" spans="1:5" ht="20.25" x14ac:dyDescent="0.2">
      <c r="A25" s="18">
        <v>12</v>
      </c>
      <c r="B25" s="17" t="s">
        <v>6</v>
      </c>
      <c r="C25" s="2">
        <v>200</v>
      </c>
      <c r="D25" s="16" cm="1">
        <f t="array" ref="D25:D26">C25:C26/C27*52</f>
        <v>27.012987012987011</v>
      </c>
    </row>
    <row r="26" spans="1:5" ht="20.25" x14ac:dyDescent="0.2">
      <c r="A26" s="18">
        <v>13</v>
      </c>
      <c r="B26" s="17" t="s">
        <v>7</v>
      </c>
      <c r="C26" s="2">
        <v>185</v>
      </c>
      <c r="D26" s="16">
        <v>24.987012987012985</v>
      </c>
    </row>
    <row r="27" spans="1:5" ht="20.25" x14ac:dyDescent="0.2">
      <c r="A27" s="1"/>
      <c r="B27" s="23" t="s">
        <v>39</v>
      </c>
      <c r="C27" s="20">
        <f>SUM(C25:C26)</f>
        <v>385</v>
      </c>
      <c r="D27" s="9">
        <f>SUM(D25:D26)</f>
        <v>52</v>
      </c>
      <c r="E27" s="5"/>
    </row>
    <row r="28" spans="1:5" ht="42.75" customHeight="1" x14ac:dyDescent="0.2">
      <c r="A28" s="21" t="s">
        <v>17</v>
      </c>
      <c r="B28" s="22" t="s">
        <v>16</v>
      </c>
      <c r="C28" s="22" t="s">
        <v>8</v>
      </c>
      <c r="D28" s="8" t="s">
        <v>41</v>
      </c>
    </row>
    <row r="29" spans="1:5" ht="20.25" x14ac:dyDescent="0.2">
      <c r="A29" s="18">
        <v>14</v>
      </c>
      <c r="B29" s="17" t="s">
        <v>15</v>
      </c>
      <c r="C29" s="2">
        <v>635</v>
      </c>
      <c r="D29" s="24" cm="1">
        <f t="array" ref="D29:D31">C29:C31/C32*150</f>
        <v>85.810810810810821</v>
      </c>
    </row>
    <row r="30" spans="1:5" ht="21" x14ac:dyDescent="0.2">
      <c r="A30" s="18">
        <v>15</v>
      </c>
      <c r="B30" s="17" t="s">
        <v>40</v>
      </c>
      <c r="C30" s="2">
        <v>275</v>
      </c>
      <c r="D30" s="24">
        <v>37.162162162162161</v>
      </c>
    </row>
    <row r="31" spans="1:5" ht="21" x14ac:dyDescent="0.2">
      <c r="A31" s="18">
        <v>16</v>
      </c>
      <c r="B31" s="17" t="s">
        <v>47</v>
      </c>
      <c r="C31" s="2">
        <v>200</v>
      </c>
      <c r="D31" s="24">
        <v>27.027027027027025</v>
      </c>
    </row>
    <row r="32" spans="1:5" ht="20.25" x14ac:dyDescent="0.2">
      <c r="A32" s="1"/>
      <c r="B32" s="23" t="s">
        <v>39</v>
      </c>
      <c r="C32" s="25">
        <f>SUM(C29:C31)</f>
        <v>1110</v>
      </c>
      <c r="D32" s="13">
        <f>SUM(_xlfn.ANCHORARRAY(D29))</f>
        <v>150</v>
      </c>
    </row>
    <row r="33" spans="1:5" ht="42.75" customHeight="1" x14ac:dyDescent="0.2">
      <c r="A33" s="3" t="s">
        <v>20</v>
      </c>
      <c r="B33" s="4" t="s">
        <v>19</v>
      </c>
      <c r="C33" s="4" t="s">
        <v>8</v>
      </c>
      <c r="D33" s="8" t="s">
        <v>41</v>
      </c>
    </row>
    <row r="34" spans="1:5" ht="20.25" x14ac:dyDescent="0.2">
      <c r="A34" s="18">
        <v>17</v>
      </c>
      <c r="B34" s="1" t="s">
        <v>48</v>
      </c>
      <c r="C34" s="2">
        <v>450</v>
      </c>
      <c r="D34" s="26">
        <v>60</v>
      </c>
      <c r="E34" s="5"/>
    </row>
    <row r="35" spans="1:5" ht="20.25" x14ac:dyDescent="0.2">
      <c r="A35" s="18">
        <v>18</v>
      </c>
      <c r="B35" s="1" t="s">
        <v>49</v>
      </c>
      <c r="C35" s="2">
        <v>450</v>
      </c>
      <c r="D35" s="26">
        <v>60</v>
      </c>
      <c r="E35" s="5"/>
    </row>
    <row r="36" spans="1:5" ht="20.25" x14ac:dyDescent="0.2">
      <c r="A36" s="18">
        <v>19</v>
      </c>
      <c r="B36" s="1" t="s">
        <v>50</v>
      </c>
      <c r="C36" s="2">
        <v>450</v>
      </c>
      <c r="D36" s="26">
        <v>60</v>
      </c>
      <c r="E36" s="5"/>
    </row>
    <row r="37" spans="1:5" ht="20.25" x14ac:dyDescent="0.2">
      <c r="A37" s="18">
        <v>20</v>
      </c>
      <c r="B37" s="1" t="s">
        <v>51</v>
      </c>
      <c r="C37" s="2">
        <v>1000</v>
      </c>
      <c r="D37" s="26">
        <v>135</v>
      </c>
      <c r="E37" s="5"/>
    </row>
    <row r="38" spans="1:5" ht="20.25" x14ac:dyDescent="0.2">
      <c r="A38" s="18">
        <v>21</v>
      </c>
      <c r="B38" s="1" t="s">
        <v>52</v>
      </c>
      <c r="C38" s="2">
        <v>400</v>
      </c>
      <c r="D38" s="26">
        <v>55</v>
      </c>
      <c r="E38" s="5"/>
    </row>
    <row r="39" spans="1:5" ht="20.25" x14ac:dyDescent="0.2">
      <c r="A39" s="18">
        <v>22</v>
      </c>
      <c r="B39" s="1" t="s">
        <v>53</v>
      </c>
      <c r="C39" s="2">
        <v>1045</v>
      </c>
      <c r="D39" s="26">
        <v>141</v>
      </c>
      <c r="E39" s="5"/>
    </row>
    <row r="40" spans="1:5" ht="20.25" x14ac:dyDescent="0.2">
      <c r="A40" s="1"/>
      <c r="B40" s="23" t="s">
        <v>39</v>
      </c>
      <c r="C40" s="28">
        <f>SUM(C34:C39)</f>
        <v>3795</v>
      </c>
      <c r="D40" s="6">
        <f>SUM(D34:D39)</f>
        <v>511</v>
      </c>
      <c r="E40" s="5"/>
    </row>
    <row r="41" spans="1:5" ht="40.5" customHeight="1" x14ac:dyDescent="0.2">
      <c r="A41" s="3" t="s">
        <v>17</v>
      </c>
      <c r="B41" s="4" t="s">
        <v>21</v>
      </c>
      <c r="C41" s="4" t="s">
        <v>8</v>
      </c>
      <c r="D41" s="8" t="s">
        <v>41</v>
      </c>
    </row>
    <row r="42" spans="1:5" ht="20.25" x14ac:dyDescent="0.2">
      <c r="A42" s="18">
        <v>23</v>
      </c>
      <c r="B42" s="17" t="s">
        <v>54</v>
      </c>
      <c r="C42" s="2">
        <v>975</v>
      </c>
      <c r="D42" s="19">
        <v>131</v>
      </c>
      <c r="E42" s="29"/>
    </row>
    <row r="43" spans="1:5" ht="20.25" x14ac:dyDescent="0.2">
      <c r="A43" s="18">
        <v>24</v>
      </c>
      <c r="B43" s="17" t="s">
        <v>55</v>
      </c>
      <c r="C43" s="2">
        <v>620</v>
      </c>
      <c r="D43" s="19">
        <v>84</v>
      </c>
      <c r="E43" s="29"/>
    </row>
    <row r="44" spans="1:5" ht="20.25" x14ac:dyDescent="0.2">
      <c r="A44" s="18">
        <v>25</v>
      </c>
      <c r="B44" s="17" t="s">
        <v>56</v>
      </c>
      <c r="C44" s="2">
        <v>433</v>
      </c>
      <c r="D44" s="19">
        <v>58</v>
      </c>
      <c r="E44" s="29"/>
    </row>
    <row r="45" spans="1:5" ht="20.25" x14ac:dyDescent="0.2">
      <c r="A45" s="1"/>
      <c r="B45" s="23" t="s">
        <v>39</v>
      </c>
      <c r="C45" s="27">
        <f>SUM(C42:C44)</f>
        <v>2028</v>
      </c>
      <c r="D45" s="12">
        <f>SUM(D42:D44)</f>
        <v>273</v>
      </c>
    </row>
    <row r="46" spans="1:5" ht="42" customHeight="1" x14ac:dyDescent="0.2">
      <c r="A46" s="3" t="s">
        <v>17</v>
      </c>
      <c r="B46" s="4" t="s">
        <v>22</v>
      </c>
      <c r="C46" s="4" t="s">
        <v>8</v>
      </c>
      <c r="D46" s="8" t="s">
        <v>41</v>
      </c>
    </row>
    <row r="47" spans="1:5" ht="24" customHeight="1" x14ac:dyDescent="0.2">
      <c r="A47" s="18">
        <v>26</v>
      </c>
      <c r="B47" s="17" t="s">
        <v>57</v>
      </c>
      <c r="C47" s="2">
        <v>800</v>
      </c>
      <c r="D47" s="16">
        <v>108</v>
      </c>
    </row>
    <row r="48" spans="1:5" ht="20.25" x14ac:dyDescent="0.2">
      <c r="A48" s="18">
        <v>27</v>
      </c>
      <c r="B48" s="17" t="s">
        <v>58</v>
      </c>
      <c r="C48" s="2">
        <v>800</v>
      </c>
      <c r="D48" s="16">
        <v>108</v>
      </c>
    </row>
    <row r="49" spans="1:4" ht="20.25" x14ac:dyDescent="0.2">
      <c r="A49" s="18">
        <v>28</v>
      </c>
      <c r="B49" s="17" t="s">
        <v>59</v>
      </c>
      <c r="C49" s="2">
        <v>784</v>
      </c>
      <c r="D49" s="16">
        <v>105</v>
      </c>
    </row>
    <row r="50" spans="1:4" ht="20.25" x14ac:dyDescent="0.2">
      <c r="A50" s="1"/>
      <c r="B50" s="23" t="s">
        <v>39</v>
      </c>
      <c r="C50" s="35">
        <f>SUM(C47:C49)</f>
        <v>2384</v>
      </c>
      <c r="D50" s="9">
        <f>SUM(D47:D49)</f>
        <v>321</v>
      </c>
    </row>
    <row r="51" spans="1:4" ht="40.5" x14ac:dyDescent="0.2">
      <c r="A51" s="7" t="s">
        <v>17</v>
      </c>
      <c r="B51" s="4" t="s">
        <v>27</v>
      </c>
      <c r="C51" s="11" t="s">
        <v>28</v>
      </c>
      <c r="D51" s="8" t="s">
        <v>41</v>
      </c>
    </row>
    <row r="52" spans="1:4" ht="20.25" x14ac:dyDescent="0.2">
      <c r="A52" s="18">
        <v>29</v>
      </c>
      <c r="B52" s="17" t="s">
        <v>60</v>
      </c>
      <c r="C52" s="2">
        <v>408</v>
      </c>
      <c r="D52" s="30">
        <v>55</v>
      </c>
    </row>
    <row r="53" spans="1:4" ht="29.25" customHeight="1" x14ac:dyDescent="0.2">
      <c r="A53" s="18">
        <v>30</v>
      </c>
      <c r="B53" s="17" t="s">
        <v>26</v>
      </c>
      <c r="C53" s="2">
        <v>500</v>
      </c>
      <c r="D53" s="30">
        <v>67</v>
      </c>
    </row>
    <row r="54" spans="1:4" ht="20.25" x14ac:dyDescent="0.2">
      <c r="A54" s="18">
        <v>31</v>
      </c>
      <c r="B54" s="17" t="s">
        <v>23</v>
      </c>
      <c r="C54" s="2">
        <v>1567</v>
      </c>
      <c r="D54" s="30">
        <v>211</v>
      </c>
    </row>
    <row r="55" spans="1:4" ht="20.25" x14ac:dyDescent="0.2">
      <c r="A55" s="18">
        <v>32</v>
      </c>
      <c r="B55" s="17" t="s">
        <v>24</v>
      </c>
      <c r="C55" s="2">
        <v>1109</v>
      </c>
      <c r="D55" s="30">
        <v>150</v>
      </c>
    </row>
    <row r="56" spans="1:4" ht="20.25" x14ac:dyDescent="0.2">
      <c r="A56" s="18"/>
      <c r="B56" s="23" t="s">
        <v>39</v>
      </c>
      <c r="C56" s="27">
        <f>SUM(C52:C55)</f>
        <v>3584</v>
      </c>
      <c r="D56" s="14">
        <v>483</v>
      </c>
    </row>
    <row r="57" spans="1:4" ht="40.5" x14ac:dyDescent="0.2">
      <c r="A57" s="3" t="s">
        <v>30</v>
      </c>
      <c r="B57" s="4" t="s">
        <v>31</v>
      </c>
      <c r="C57" s="11" t="s">
        <v>28</v>
      </c>
      <c r="D57" s="8" t="s">
        <v>41</v>
      </c>
    </row>
    <row r="58" spans="1:4" ht="20.25" x14ac:dyDescent="0.2">
      <c r="A58" s="18">
        <v>33</v>
      </c>
      <c r="B58" s="17" t="s">
        <v>25</v>
      </c>
      <c r="C58" s="2">
        <v>300</v>
      </c>
      <c r="D58" s="26">
        <v>40</v>
      </c>
    </row>
    <row r="59" spans="1:4" ht="20.25" x14ac:dyDescent="0.2">
      <c r="A59" s="18">
        <v>34</v>
      </c>
      <c r="B59" s="17" t="s">
        <v>29</v>
      </c>
      <c r="C59" s="2">
        <v>405</v>
      </c>
      <c r="D59" s="26">
        <v>55</v>
      </c>
    </row>
    <row r="60" spans="1:4" ht="20.25" x14ac:dyDescent="0.2">
      <c r="A60" s="18">
        <v>35</v>
      </c>
      <c r="B60" s="17" t="s">
        <v>61</v>
      </c>
      <c r="C60" s="2">
        <v>700</v>
      </c>
      <c r="D60" s="26">
        <v>94</v>
      </c>
    </row>
    <row r="61" spans="1:4" ht="20.25" x14ac:dyDescent="0.2">
      <c r="A61" s="1"/>
      <c r="B61" s="23" t="s">
        <v>39</v>
      </c>
      <c r="C61" s="31">
        <f>SUM(C58:C60)</f>
        <v>1405</v>
      </c>
      <c r="D61" s="6">
        <f>SUM(D58:D60)</f>
        <v>189</v>
      </c>
    </row>
    <row r="62" spans="1:4" ht="40.5" x14ac:dyDescent="0.2">
      <c r="A62" s="3" t="s">
        <v>35</v>
      </c>
      <c r="B62" s="4" t="s">
        <v>34</v>
      </c>
      <c r="C62" s="32" t="s">
        <v>18</v>
      </c>
      <c r="D62" s="8" t="s">
        <v>41</v>
      </c>
    </row>
    <row r="63" spans="1:4" ht="20.25" x14ac:dyDescent="0.2">
      <c r="A63" s="18">
        <v>36</v>
      </c>
      <c r="B63" s="17" t="s">
        <v>62</v>
      </c>
      <c r="C63" s="2">
        <v>944</v>
      </c>
      <c r="D63" s="26" cm="1">
        <f t="array" ref="D63:D65">C63:C65/C66*253</f>
        <v>126.97076023391814</v>
      </c>
    </row>
    <row r="64" spans="1:4" ht="20.25" x14ac:dyDescent="0.2">
      <c r="A64" s="18">
        <v>37</v>
      </c>
      <c r="B64" s="17" t="s">
        <v>63</v>
      </c>
      <c r="C64" s="2">
        <v>650</v>
      </c>
      <c r="D64" s="26">
        <v>87.42690058479532</v>
      </c>
    </row>
    <row r="65" spans="1:4" ht="20.25" x14ac:dyDescent="0.2">
      <c r="A65" s="18">
        <v>38</v>
      </c>
      <c r="B65" s="17" t="s">
        <v>64</v>
      </c>
      <c r="C65" s="2">
        <v>287</v>
      </c>
      <c r="D65" s="26">
        <v>38.602339181286553</v>
      </c>
    </row>
    <row r="66" spans="1:4" ht="20.25" x14ac:dyDescent="0.2">
      <c r="A66" s="1"/>
      <c r="B66" s="1" t="s">
        <v>39</v>
      </c>
      <c r="C66" s="10">
        <f>SUM(C63:C65)</f>
        <v>1881</v>
      </c>
      <c r="D66" s="6">
        <f>SUM(_xlfn.ANCHORARRAY(D63))</f>
        <v>253</v>
      </c>
    </row>
  </sheetData>
  <mergeCells count="4">
    <mergeCell ref="A2:A3"/>
    <mergeCell ref="C2:C3"/>
    <mergeCell ref="A1:D1"/>
    <mergeCell ref="D2:D3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Lenovo-Hx</dc:creator>
  <cp:lastModifiedBy>保护 植物</cp:lastModifiedBy>
  <dcterms:created xsi:type="dcterms:W3CDTF">2023-08-24T08:33:59Z</dcterms:created>
  <dcterms:modified xsi:type="dcterms:W3CDTF">2023-10-19T05:54:34Z</dcterms:modified>
</cp:coreProperties>
</file>