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-Hx\Desktop\资金\中央资金\66万\分配\"/>
    </mc:Choice>
  </mc:AlternateContent>
  <xr:revisionPtr revIDLastSave="0" documentId="13_ncr:1_{2F05903C-3236-406D-AFB6-8ED78EE781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分配表" sheetId="1" r:id="rId1"/>
  </sheets>
  <definedNames>
    <definedName name="_xlnm._FilterDatabase" localSheetId="0" hidden="1">分配表!$A$2:$D$3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1" l="1" a="1"/>
  <c r="D95" i="1" s="1"/>
  <c r="D103" i="1" s="1"/>
  <c r="C103" i="1"/>
  <c r="D93" i="1"/>
  <c r="C93" i="1"/>
  <c r="C85" i="1"/>
  <c r="D80" i="1" s="1" a="1"/>
  <c r="D80" i="1" s="1"/>
  <c r="C78" i="1"/>
  <c r="D66" i="1" s="1" a="1"/>
  <c r="D66" i="1" s="1"/>
  <c r="D78" i="1" s="1"/>
  <c r="D40" i="1"/>
  <c r="C40" i="1"/>
  <c r="C29" i="1"/>
  <c r="D25" i="1" s="1" a="1"/>
  <c r="D25" i="1" s="1"/>
  <c r="C14" i="1"/>
  <c r="D9" i="1" s="1" a="1"/>
  <c r="D9" i="1" s="1"/>
  <c r="D14" i="1" s="1"/>
  <c r="C7" i="1"/>
  <c r="D4" i="1" s="1" a="1"/>
  <c r="D4" i="1" s="1"/>
  <c r="D7" i="1" s="1"/>
  <c r="C64" i="1"/>
  <c r="D54" i="1" s="1" a="1"/>
  <c r="D54" i="1" s="1"/>
  <c r="C52" i="1"/>
  <c r="D42" i="1" s="1" a="1"/>
  <c r="D42" i="1" s="1"/>
  <c r="C33" i="1"/>
  <c r="D31" i="1" s="1" a="1"/>
  <c r="D31" i="1" s="1"/>
  <c r="C23" i="1"/>
  <c r="D21" i="1" s="1" a="1"/>
  <c r="D21" i="1" s="1"/>
  <c r="C19" i="1"/>
  <c r="D16" i="1" s="1" a="1"/>
  <c r="D16" i="1" s="1"/>
  <c r="D19" i="1" s="1"/>
  <c r="D2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<sst xmlns="http://schemas.openxmlformats.org/spreadsheetml/2006/main" count="142" uniqueCount="102">
  <si>
    <t>序号</t>
  </si>
  <si>
    <t>单位名称或大户姓名</t>
  </si>
  <si>
    <t>吴伯林</t>
  </si>
  <si>
    <t>周国建</t>
  </si>
  <si>
    <t>吴波</t>
  </si>
  <si>
    <t>溧阳市旭东农机专业合作社</t>
  </si>
  <si>
    <t>沈云娟</t>
  </si>
  <si>
    <t>昆仑街道</t>
    <phoneticPr fontId="22" type="noConversion"/>
  </si>
  <si>
    <t>序号</t>
    <phoneticPr fontId="22" type="noConversion"/>
  </si>
  <si>
    <t>溧城街道</t>
    <phoneticPr fontId="22" type="noConversion"/>
  </si>
  <si>
    <t>天目湖镇</t>
    <phoneticPr fontId="22" type="noConversion"/>
  </si>
  <si>
    <t>戴埠镇</t>
    <phoneticPr fontId="22" type="noConversion"/>
  </si>
  <si>
    <t>上黄镇</t>
    <phoneticPr fontId="22" type="noConversion"/>
  </si>
  <si>
    <t>胡顺保</t>
  </si>
  <si>
    <t>埭头镇</t>
    <phoneticPr fontId="22" type="noConversion"/>
  </si>
  <si>
    <t>序号</t>
    <phoneticPr fontId="22" type="noConversion"/>
  </si>
  <si>
    <t>别桥镇</t>
    <phoneticPr fontId="22" type="noConversion"/>
  </si>
  <si>
    <t>序号</t>
    <phoneticPr fontId="22" type="noConversion"/>
  </si>
  <si>
    <t>竹箦镇</t>
    <phoneticPr fontId="22" type="noConversion"/>
  </si>
  <si>
    <t>上兴镇</t>
    <phoneticPr fontId="22" type="noConversion"/>
  </si>
  <si>
    <t>陈海泉</t>
  </si>
  <si>
    <t>李留平</t>
  </si>
  <si>
    <t>周建良</t>
  </si>
  <si>
    <t>南渡镇</t>
    <phoneticPr fontId="22" type="noConversion"/>
  </si>
  <si>
    <t>赵德强</t>
  </si>
  <si>
    <t>赵忠心</t>
  </si>
  <si>
    <t>序号</t>
    <phoneticPr fontId="22" type="noConversion"/>
  </si>
  <si>
    <t>社渚镇</t>
    <phoneticPr fontId="22" type="noConversion"/>
  </si>
  <si>
    <t>古县街道</t>
    <phoneticPr fontId="22" type="noConversion"/>
  </si>
  <si>
    <t>序号</t>
    <phoneticPr fontId="22" type="noConversion"/>
  </si>
  <si>
    <t>现代产业示范园</t>
    <phoneticPr fontId="22" type="noConversion"/>
  </si>
  <si>
    <t>序号</t>
    <phoneticPr fontId="22" type="noConversion"/>
  </si>
  <si>
    <t>溧阳市海清农机专业合作社</t>
  </si>
  <si>
    <t>合计</t>
  </si>
  <si>
    <t>合计</t>
    <phoneticPr fontId="22" type="noConversion"/>
  </si>
  <si>
    <r>
      <t>2023</t>
    </r>
    <r>
      <rPr>
        <b/>
        <sz val="18"/>
        <color theme="1"/>
        <rFont val="方正小标宋简体"/>
        <family val="4"/>
        <charset val="134"/>
      </rPr>
      <t>年水稻重大病虫害防治物资补贴对象分配清单</t>
    </r>
    <phoneticPr fontId="22" type="noConversion"/>
  </si>
  <si>
    <t>溧阳市濑阳家庭农场</t>
  </si>
  <si>
    <t>王文军</t>
  </si>
  <si>
    <t>王建平</t>
  </si>
  <si>
    <t>溧阳市海斌农机专业合作社</t>
    <phoneticPr fontId="22" type="noConversion"/>
  </si>
  <si>
    <t>溧阳市建才农机专业合作社</t>
    <phoneticPr fontId="22" type="noConversion"/>
  </si>
  <si>
    <t>溧阳市建立农机专业合作社</t>
    <phoneticPr fontId="22" type="noConversion"/>
  </si>
  <si>
    <t>溧阳市别桥宣宣农机专业合作社</t>
    <phoneticPr fontId="22" type="noConversion"/>
  </si>
  <si>
    <t>溧阳市顺发农机专业合作社</t>
    <phoneticPr fontId="22" type="noConversion"/>
  </si>
  <si>
    <t>江海清</t>
  </si>
  <si>
    <t>王妹芳</t>
  </si>
  <si>
    <t>王正华</t>
  </si>
  <si>
    <t>陆建新</t>
  </si>
  <si>
    <t>陈志华</t>
  </si>
  <si>
    <t>汤芳伢</t>
  </si>
  <si>
    <t>何生意</t>
  </si>
  <si>
    <t>芮和青</t>
  </si>
  <si>
    <t>江秀珍</t>
  </si>
  <si>
    <t>江苏订智农业产业有限公司</t>
  </si>
  <si>
    <t>张能清</t>
  </si>
  <si>
    <t>许云峰</t>
  </si>
  <si>
    <t>杨福明</t>
  </si>
  <si>
    <t>陶国桢</t>
  </si>
  <si>
    <t>补贴亩数</t>
  </si>
  <si>
    <t>张永考</t>
  </si>
  <si>
    <t>王国中</t>
  </si>
  <si>
    <t>杨国园</t>
  </si>
  <si>
    <t>郑炳才</t>
  </si>
  <si>
    <r>
      <t>杨</t>
    </r>
    <r>
      <rPr>
        <sz val="16"/>
        <color theme="1"/>
        <rFont val="Times New Roman"/>
        <family val="1"/>
      </rPr>
      <t xml:space="preserve">   </t>
    </r>
    <r>
      <rPr>
        <sz val="16"/>
        <color theme="1"/>
        <rFont val="仿宋"/>
        <family val="3"/>
        <charset val="134"/>
      </rPr>
      <t>勇</t>
    </r>
  </si>
  <si>
    <r>
      <t>刘</t>
    </r>
    <r>
      <rPr>
        <sz val="16"/>
        <color theme="1"/>
        <rFont val="Times New Roman"/>
        <family val="1"/>
      </rPr>
      <t xml:space="preserve">   </t>
    </r>
    <r>
      <rPr>
        <sz val="16"/>
        <color theme="1"/>
        <rFont val="仿宋"/>
        <family val="3"/>
        <charset val="134"/>
      </rPr>
      <t>青</t>
    </r>
  </si>
  <si>
    <t>胡建锋</t>
  </si>
  <si>
    <r>
      <t>杨</t>
    </r>
    <r>
      <rPr>
        <sz val="16"/>
        <color theme="1"/>
        <rFont val="Times New Roman"/>
        <family val="1"/>
      </rPr>
      <t xml:space="preserve">   </t>
    </r>
    <r>
      <rPr>
        <sz val="16"/>
        <color theme="1"/>
        <rFont val="仿宋"/>
        <family val="3"/>
        <charset val="134"/>
      </rPr>
      <t>诚</t>
    </r>
  </si>
  <si>
    <t>溧阳市锁福农机专业合作社</t>
    <phoneticPr fontId="22" type="noConversion"/>
  </si>
  <si>
    <t>阮建东</t>
    <phoneticPr fontId="22" type="noConversion"/>
  </si>
  <si>
    <r>
      <t>马旭刚</t>
    </r>
    <r>
      <rPr>
        <sz val="12"/>
        <color theme="1"/>
        <rFont val="Calibri"/>
        <family val="2"/>
      </rPr>
      <t> </t>
    </r>
    <phoneticPr fontId="22" type="noConversion"/>
  </si>
  <si>
    <t>汤国华</t>
    <phoneticPr fontId="22" type="noConversion"/>
  </si>
  <si>
    <t>姚小平</t>
    <phoneticPr fontId="22" type="noConversion"/>
  </si>
  <si>
    <t>卢洪斌</t>
  </si>
  <si>
    <t>李剑宏</t>
  </si>
  <si>
    <t>仇国强</t>
  </si>
  <si>
    <t>陈建成</t>
  </si>
  <si>
    <t>景彩龙</t>
  </si>
  <si>
    <t>江海龙（溧阳市海龙农机专业合作社）</t>
  </si>
  <si>
    <t>李志革（溧阳志革农机专业合作社）</t>
  </si>
  <si>
    <t>徐光新</t>
  </si>
  <si>
    <t>林海金</t>
  </si>
  <si>
    <t>罗根凤</t>
  </si>
  <si>
    <t>张奇荣</t>
  </si>
  <si>
    <t>赵卫（溧阳市长青粮油作物专业合作社）</t>
  </si>
  <si>
    <t>余国平</t>
  </si>
  <si>
    <t>罗子攀（溧阳市娜姐助农农业有限公司）</t>
  </si>
  <si>
    <t>佘国民</t>
  </si>
  <si>
    <t>黄祥龙</t>
  </si>
  <si>
    <t>张红军</t>
  </si>
  <si>
    <t>王松林</t>
  </si>
  <si>
    <t>朱国民</t>
  </si>
  <si>
    <t>刘银美</t>
  </si>
  <si>
    <t>徐真喜</t>
  </si>
  <si>
    <t>乐爱平</t>
  </si>
  <si>
    <t>汤觉清</t>
  </si>
  <si>
    <t>王爱芳</t>
  </si>
  <si>
    <t>彭静娟</t>
  </si>
  <si>
    <t>余秀庚</t>
  </si>
  <si>
    <t>王海智</t>
  </si>
  <si>
    <t>10%三氟苯嘧啶悬浮剂</t>
  </si>
  <si>
    <t>9%吡唑醚菌酯微囊悬浮剂</t>
    <phoneticPr fontId="22" type="noConversion"/>
  </si>
  <si>
    <t>10%三氟苯嘧啶悬浮剂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</si>
</sst>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0.0_);[Red]\(0.0\)"/>
    <numFmt numFmtId="179" formatCode="0.0_ "/>
  </numFmts>
  <fonts count="35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6"/>
      <color theme="1"/>
      <name val="仿宋_GB2312"/>
      <family val="3"/>
      <charset val="134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5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6"/>
      <color theme="1"/>
      <name val="仿宋_GB2312"/>
      <family val="3"/>
      <charset val="134"/>
    </font>
    <font>
      <b/>
      <sz val="16"/>
      <color rgb="FF000000"/>
      <name val="仿宋_GB2312"/>
      <family val="3"/>
      <charset val="134"/>
    </font>
    <font>
      <sz val="10"/>
      <name val="Arial"/>
      <family val="2"/>
    </font>
    <font>
      <sz val="15"/>
      <name val="Times New Roman"/>
      <family val="1"/>
    </font>
    <font>
      <sz val="16"/>
      <color theme="1"/>
      <name val="仿宋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方正小标宋简体"/>
      <family val="4"/>
      <charset val="134"/>
    </font>
    <font>
      <b/>
      <sz val="16"/>
      <color theme="1"/>
      <name val="仿宋_GB2312"/>
      <family val="1"/>
      <charset val="134"/>
    </font>
    <font>
      <b/>
      <sz val="16"/>
      <name val="仿宋_GB2312"/>
      <family val="3"/>
      <charset val="134"/>
    </font>
    <font>
      <sz val="16"/>
      <name val="Times New Roman"/>
      <family val="1"/>
    </font>
    <font>
      <b/>
      <sz val="16"/>
      <color theme="1"/>
      <name val="仿宋"/>
      <family val="3"/>
      <charset val="134"/>
    </font>
    <font>
      <sz val="12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5" fillId="0" borderId="0"/>
  </cellStyleXfs>
  <cellXfs count="46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21" fillId="0" borderId="10" xfId="0" applyNumberFormat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center" vertical="center" wrapText="1"/>
    </xf>
    <xf numFmtId="177" fontId="31" fillId="0" borderId="11" xfId="0" applyNumberFormat="1" applyFont="1" applyBorder="1" applyAlignment="1">
      <alignment horizontal="center" vertical="center"/>
    </xf>
    <xf numFmtId="176" fontId="32" fillId="0" borderId="10" xfId="0" applyNumberFormat="1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 wrapText="1"/>
    </xf>
    <xf numFmtId="177" fontId="21" fillId="0" borderId="10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176" fontId="20" fillId="0" borderId="13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176" fontId="19" fillId="0" borderId="13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76" fontId="21" fillId="0" borderId="13" xfId="0" applyNumberFormat="1" applyFont="1" applyBorder="1" applyAlignment="1">
      <alignment horizontal="center" vertical="center"/>
    </xf>
    <xf numFmtId="177" fontId="26" fillId="0" borderId="12" xfId="0" applyNumberFormat="1" applyFont="1" applyBorder="1" applyAlignment="1">
      <alignment horizontal="center" vertical="center"/>
    </xf>
    <xf numFmtId="177" fontId="32" fillId="0" borderId="12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177" fontId="21" fillId="0" borderId="13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176" fontId="26" fillId="0" borderId="13" xfId="0" applyNumberFormat="1" applyFont="1" applyBorder="1" applyAlignment="1">
      <alignment horizontal="center" vertical="center"/>
    </xf>
    <xf numFmtId="176" fontId="32" fillId="0" borderId="13" xfId="0" applyNumberFormat="1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76" fontId="26" fillId="0" borderId="18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177" fontId="31" fillId="0" borderId="14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56" xfId="42" xr:uid="{00000000-0005-0000-0000-000019000000}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tabSelected="1" topLeftCell="A88" workbookViewId="0">
      <selection activeCell="C108" sqref="C108"/>
    </sheetView>
  </sheetViews>
  <sheetFormatPr defaultRowHeight="14.25" x14ac:dyDescent="0.2"/>
  <cols>
    <col min="1" max="1" width="8.75" customWidth="1"/>
    <col min="2" max="2" width="40.375" customWidth="1"/>
    <col min="3" max="3" width="14.875" customWidth="1"/>
    <col min="4" max="4" width="32.75" customWidth="1"/>
    <col min="5" max="5" width="9.5" bestFit="1" customWidth="1"/>
  </cols>
  <sheetData>
    <row r="1" spans="1:5" ht="32.25" customHeight="1" x14ac:dyDescent="0.2">
      <c r="A1" s="34" t="s">
        <v>35</v>
      </c>
      <c r="B1" s="34"/>
      <c r="C1" s="34"/>
      <c r="D1" s="34"/>
    </row>
    <row r="2" spans="1:5" ht="28.5" customHeight="1" x14ac:dyDescent="0.2">
      <c r="A2" s="31" t="s">
        <v>0</v>
      </c>
      <c r="B2" s="3" t="s">
        <v>1</v>
      </c>
      <c r="C2" s="32" t="s">
        <v>58</v>
      </c>
      <c r="D2" s="35" t="s">
        <v>100</v>
      </c>
    </row>
    <row r="3" spans="1:5" ht="28.5" customHeight="1" x14ac:dyDescent="0.2">
      <c r="A3" s="32"/>
      <c r="B3" s="4" t="s">
        <v>9</v>
      </c>
      <c r="C3" s="33"/>
      <c r="D3" s="36"/>
    </row>
    <row r="4" spans="1:5" ht="20.25" x14ac:dyDescent="0.2">
      <c r="A4" s="16">
        <v>1</v>
      </c>
      <c r="B4" s="15" t="s">
        <v>53</v>
      </c>
      <c r="C4" s="2">
        <v>380</v>
      </c>
      <c r="D4" s="14" cm="1">
        <f t="array" ref="D4:D6">C4:C6/C7*51</f>
        <v>21.533333333333335</v>
      </c>
    </row>
    <row r="5" spans="1:5" ht="20.25" x14ac:dyDescent="0.2">
      <c r="A5" s="16">
        <v>2</v>
      </c>
      <c r="B5" s="15" t="s">
        <v>54</v>
      </c>
      <c r="C5" s="2">
        <v>300</v>
      </c>
      <c r="D5" s="14">
        <v>17</v>
      </c>
    </row>
    <row r="6" spans="1:5" ht="20.25" x14ac:dyDescent="0.2">
      <c r="A6" s="16">
        <v>3</v>
      </c>
      <c r="B6" s="15" t="s">
        <v>55</v>
      </c>
      <c r="C6" s="2">
        <v>220</v>
      </c>
      <c r="D6" s="14">
        <v>12.466666666666667</v>
      </c>
    </row>
    <row r="7" spans="1:5" ht="20.25" x14ac:dyDescent="0.2">
      <c r="A7" s="15"/>
      <c r="B7" s="27" t="s">
        <v>33</v>
      </c>
      <c r="C7" s="21">
        <f>SUM(C4:C6)</f>
        <v>900</v>
      </c>
      <c r="D7" s="14">
        <f>SUM(_xlfn.ANCHORARRAY(D4))</f>
        <v>51</v>
      </c>
    </row>
    <row r="8" spans="1:5" ht="44.25" customHeight="1" x14ac:dyDescent="0.2">
      <c r="A8" s="3" t="s">
        <v>29</v>
      </c>
      <c r="B8" s="4" t="s">
        <v>28</v>
      </c>
      <c r="C8" s="4" t="s">
        <v>58</v>
      </c>
      <c r="D8" s="7" t="s">
        <v>100</v>
      </c>
    </row>
    <row r="9" spans="1:5" ht="20.25" x14ac:dyDescent="0.2">
      <c r="A9" s="16">
        <v>4</v>
      </c>
      <c r="B9" s="15" t="s">
        <v>2</v>
      </c>
      <c r="C9" s="2">
        <v>300</v>
      </c>
      <c r="D9" s="14" cm="1">
        <f t="array" ref="D9:D13">C9:C13/C14*72</f>
        <v>17.170111287758345</v>
      </c>
      <c r="E9" s="5"/>
    </row>
    <row r="10" spans="1:5" ht="21.75" customHeight="1" x14ac:dyDescent="0.2">
      <c r="A10" s="16">
        <v>5</v>
      </c>
      <c r="B10" s="15" t="s">
        <v>3</v>
      </c>
      <c r="C10" s="2">
        <v>300</v>
      </c>
      <c r="D10" s="14">
        <v>17.170111287758345</v>
      </c>
      <c r="E10" s="5"/>
    </row>
    <row r="11" spans="1:5" ht="21.75" customHeight="1" x14ac:dyDescent="0.2">
      <c r="A11" s="16">
        <v>6</v>
      </c>
      <c r="B11" s="15" t="s">
        <v>37</v>
      </c>
      <c r="C11" s="2">
        <v>300</v>
      </c>
      <c r="D11" s="14">
        <v>17.170111287758345</v>
      </c>
      <c r="E11" s="5"/>
    </row>
    <row r="12" spans="1:5" ht="21.75" customHeight="1" x14ac:dyDescent="0.2">
      <c r="A12" s="16">
        <v>7</v>
      </c>
      <c r="B12" s="15" t="s">
        <v>56</v>
      </c>
      <c r="C12" s="2">
        <v>278</v>
      </c>
      <c r="D12" s="14">
        <v>15.910969793322733</v>
      </c>
      <c r="E12" s="5"/>
    </row>
    <row r="13" spans="1:5" ht="21.75" customHeight="1" x14ac:dyDescent="0.2">
      <c r="A13" s="16">
        <v>8</v>
      </c>
      <c r="B13" s="15" t="s">
        <v>57</v>
      </c>
      <c r="C13" s="2">
        <v>80</v>
      </c>
      <c r="D13" s="14">
        <v>4.5786963434022256</v>
      </c>
      <c r="E13" s="5"/>
    </row>
    <row r="14" spans="1:5" ht="20.25" x14ac:dyDescent="0.2">
      <c r="A14" s="2"/>
      <c r="B14" s="27" t="s">
        <v>33</v>
      </c>
      <c r="C14" s="21">
        <f>SUM(C9:C13)</f>
        <v>1258</v>
      </c>
      <c r="D14" s="14">
        <f>SUM(_xlfn.ANCHORARRAY(D9))</f>
        <v>72</v>
      </c>
      <c r="E14" s="5"/>
    </row>
    <row r="15" spans="1:5" ht="42" customHeight="1" x14ac:dyDescent="0.2">
      <c r="A15" s="37" t="s">
        <v>8</v>
      </c>
      <c r="B15" s="19" t="s">
        <v>7</v>
      </c>
      <c r="C15" s="19" t="s">
        <v>58</v>
      </c>
      <c r="D15" s="19" t="s">
        <v>101</v>
      </c>
    </row>
    <row r="16" spans="1:5" ht="20.25" x14ac:dyDescent="0.2">
      <c r="A16" s="16">
        <v>9</v>
      </c>
      <c r="B16" s="15" t="s">
        <v>32</v>
      </c>
      <c r="C16" s="2">
        <v>2220</v>
      </c>
      <c r="D16" s="17" cm="1">
        <f t="array" ref="D16:D18">C16:C18/C19*279</f>
        <v>211.68147641831851</v>
      </c>
      <c r="E16" s="5"/>
    </row>
    <row r="17" spans="1:5" ht="20.25" x14ac:dyDescent="0.2">
      <c r="A17" s="16">
        <v>10</v>
      </c>
      <c r="B17" s="15" t="s">
        <v>36</v>
      </c>
      <c r="C17" s="2">
        <v>156</v>
      </c>
      <c r="D17" s="17">
        <v>14.874914559125084</v>
      </c>
      <c r="E17" s="5"/>
    </row>
    <row r="18" spans="1:5" ht="20.25" x14ac:dyDescent="0.2">
      <c r="A18" s="16">
        <v>11</v>
      </c>
      <c r="B18" s="15" t="s">
        <v>59</v>
      </c>
      <c r="C18" s="2">
        <v>550</v>
      </c>
      <c r="D18" s="17">
        <v>52.443609022556387</v>
      </c>
      <c r="E18" s="5"/>
    </row>
    <row r="19" spans="1:5" ht="20.25" x14ac:dyDescent="0.2">
      <c r="A19" s="16"/>
      <c r="B19" s="27" t="s">
        <v>34</v>
      </c>
      <c r="C19" s="21">
        <f>SUM(C16:C18)</f>
        <v>2926</v>
      </c>
      <c r="D19" s="17">
        <f>SUM(_xlfn.ANCHORARRAY(D16))</f>
        <v>279</v>
      </c>
      <c r="E19" s="5"/>
    </row>
    <row r="20" spans="1:5" ht="39" customHeight="1" x14ac:dyDescent="0.2">
      <c r="A20" s="3" t="s">
        <v>8</v>
      </c>
      <c r="B20" s="4" t="s">
        <v>10</v>
      </c>
      <c r="C20" s="4" t="s">
        <v>58</v>
      </c>
      <c r="D20" s="7" t="s">
        <v>100</v>
      </c>
    </row>
    <row r="21" spans="1:5" ht="20.25" x14ac:dyDescent="0.2">
      <c r="A21" s="16">
        <v>12</v>
      </c>
      <c r="B21" s="15" t="s">
        <v>60</v>
      </c>
      <c r="C21" s="2">
        <v>500</v>
      </c>
      <c r="D21" s="14" cm="1">
        <f t="array" ref="D21:D22">C21:C22/C23*52</f>
        <v>28.634361233480174</v>
      </c>
    </row>
    <row r="22" spans="1:5" ht="20.25" x14ac:dyDescent="0.2">
      <c r="A22" s="16">
        <v>13</v>
      </c>
      <c r="B22" s="15" t="s">
        <v>61</v>
      </c>
      <c r="C22" s="2">
        <v>408</v>
      </c>
      <c r="D22" s="14">
        <v>23.365638766519822</v>
      </c>
    </row>
    <row r="23" spans="1:5" ht="22.5" customHeight="1" x14ac:dyDescent="0.2">
      <c r="A23" s="1"/>
      <c r="B23" s="13" t="s">
        <v>34</v>
      </c>
      <c r="C23" s="18">
        <f>SUM(C21:C22)</f>
        <v>908</v>
      </c>
      <c r="D23" s="8">
        <f>SUM(_xlfn.ANCHORARRAY(D21))</f>
        <v>52</v>
      </c>
      <c r="E23" s="5"/>
    </row>
    <row r="24" spans="1:5" ht="38.25" customHeight="1" x14ac:dyDescent="0.2">
      <c r="A24" s="3" t="s">
        <v>8</v>
      </c>
      <c r="B24" s="4" t="s">
        <v>11</v>
      </c>
      <c r="C24" s="4" t="s">
        <v>58</v>
      </c>
      <c r="D24" s="7" t="s">
        <v>100</v>
      </c>
    </row>
    <row r="25" spans="1:5" ht="20.25" x14ac:dyDescent="0.2">
      <c r="A25" s="16">
        <v>14</v>
      </c>
      <c r="B25" s="15" t="s">
        <v>4</v>
      </c>
      <c r="C25" s="2">
        <v>480</v>
      </c>
      <c r="D25" s="14" cm="1">
        <f t="array" ref="D25:D28">C25:C28/C29*111</f>
        <v>27.267144319344933</v>
      </c>
    </row>
    <row r="26" spans="1:5" ht="20.25" x14ac:dyDescent="0.2">
      <c r="A26" s="16">
        <v>15</v>
      </c>
      <c r="B26" s="15" t="s">
        <v>37</v>
      </c>
      <c r="C26" s="2">
        <v>644</v>
      </c>
      <c r="D26" s="14">
        <v>36.583418628454453</v>
      </c>
    </row>
    <row r="27" spans="1:5" ht="20.25" x14ac:dyDescent="0.2">
      <c r="A27" s="16">
        <v>16</v>
      </c>
      <c r="B27" s="15" t="s">
        <v>62</v>
      </c>
      <c r="C27" s="2">
        <v>375</v>
      </c>
      <c r="D27" s="14">
        <v>21.30245649948823</v>
      </c>
    </row>
    <row r="28" spans="1:5" ht="20.25" x14ac:dyDescent="0.2">
      <c r="A28" s="16"/>
      <c r="B28" s="15" t="s">
        <v>38</v>
      </c>
      <c r="C28" s="2">
        <v>455</v>
      </c>
      <c r="D28" s="14">
        <v>25.846980552712385</v>
      </c>
    </row>
    <row r="29" spans="1:5" ht="20.25" x14ac:dyDescent="0.2">
      <c r="A29" s="1"/>
      <c r="B29" s="13" t="s">
        <v>34</v>
      </c>
      <c r="C29" s="18">
        <f>SUM(C25:C28)</f>
        <v>1954</v>
      </c>
      <c r="D29" s="8">
        <v>111</v>
      </c>
    </row>
    <row r="30" spans="1:5" ht="45.75" customHeight="1" x14ac:dyDescent="0.2">
      <c r="A30" s="3" t="s">
        <v>8</v>
      </c>
      <c r="B30" s="4" t="s">
        <v>12</v>
      </c>
      <c r="C30" s="4" t="s">
        <v>58</v>
      </c>
      <c r="D30" s="7" t="s">
        <v>100</v>
      </c>
    </row>
    <row r="31" spans="1:5" ht="20.25" x14ac:dyDescent="0.2">
      <c r="A31" s="16">
        <v>17</v>
      </c>
      <c r="B31" s="15" t="s">
        <v>5</v>
      </c>
      <c r="C31" s="2">
        <v>400</v>
      </c>
      <c r="D31" s="14" cm="1">
        <f t="array" ref="D31:D32">C31:C32/C33*41</f>
        <v>22.873082287308229</v>
      </c>
    </row>
    <row r="32" spans="1:5" ht="20.25" x14ac:dyDescent="0.2">
      <c r="A32" s="16">
        <v>18</v>
      </c>
      <c r="B32" s="15" t="s">
        <v>6</v>
      </c>
      <c r="C32" s="2">
        <v>317</v>
      </c>
      <c r="D32" s="14">
        <v>18.126917712691771</v>
      </c>
    </row>
    <row r="33" spans="1:5" ht="20.25" x14ac:dyDescent="0.2">
      <c r="A33" s="1"/>
      <c r="B33" s="20" t="s">
        <v>34</v>
      </c>
      <c r="C33" s="18">
        <f>SUM(C31:C32)</f>
        <v>717</v>
      </c>
      <c r="D33" s="8">
        <v>41</v>
      </c>
      <c r="E33" s="5"/>
    </row>
    <row r="34" spans="1:5" ht="42.75" customHeight="1" x14ac:dyDescent="0.2">
      <c r="A34" s="19" t="s">
        <v>15</v>
      </c>
      <c r="B34" s="19" t="s">
        <v>14</v>
      </c>
      <c r="C34" s="19" t="s">
        <v>58</v>
      </c>
      <c r="D34" s="7" t="s">
        <v>100</v>
      </c>
    </row>
    <row r="35" spans="1:5" ht="20.25" x14ac:dyDescent="0.2">
      <c r="A35" s="16">
        <v>19</v>
      </c>
      <c r="B35" s="15" t="s">
        <v>13</v>
      </c>
      <c r="C35" s="2">
        <v>1048</v>
      </c>
      <c r="D35" s="2">
        <v>59</v>
      </c>
    </row>
    <row r="36" spans="1:5" ht="21" x14ac:dyDescent="0.2">
      <c r="A36" s="16">
        <v>20</v>
      </c>
      <c r="B36" s="15" t="s">
        <v>63</v>
      </c>
      <c r="C36" s="2">
        <v>400</v>
      </c>
      <c r="D36" s="2">
        <v>23</v>
      </c>
    </row>
    <row r="37" spans="1:5" ht="21" x14ac:dyDescent="0.2">
      <c r="A37" s="16">
        <v>21</v>
      </c>
      <c r="B37" s="15" t="s">
        <v>64</v>
      </c>
      <c r="C37" s="2">
        <v>300</v>
      </c>
      <c r="D37" s="2">
        <v>17</v>
      </c>
    </row>
    <row r="38" spans="1:5" ht="20.25" x14ac:dyDescent="0.2">
      <c r="A38" s="16">
        <v>22</v>
      </c>
      <c r="B38" s="15" t="s">
        <v>65</v>
      </c>
      <c r="C38" s="2">
        <v>260</v>
      </c>
      <c r="D38" s="2">
        <v>15</v>
      </c>
    </row>
    <row r="39" spans="1:5" ht="21" x14ac:dyDescent="0.2">
      <c r="A39" s="16">
        <v>23</v>
      </c>
      <c r="B39" s="15" t="s">
        <v>66</v>
      </c>
      <c r="C39" s="2">
        <v>260</v>
      </c>
      <c r="D39" s="2">
        <v>15</v>
      </c>
    </row>
    <row r="40" spans="1:5" ht="20.25" x14ac:dyDescent="0.2">
      <c r="A40" s="20"/>
      <c r="B40" s="20" t="s">
        <v>34</v>
      </c>
      <c r="C40" s="21">
        <f>SUM(C35:C39)</f>
        <v>2268</v>
      </c>
      <c r="D40" s="11">
        <f>SUM(D35:D39)</f>
        <v>129</v>
      </c>
    </row>
    <row r="41" spans="1:5" ht="42.75" customHeight="1" x14ac:dyDescent="0.2">
      <c r="A41" s="37" t="s">
        <v>17</v>
      </c>
      <c r="B41" s="37" t="s">
        <v>16</v>
      </c>
      <c r="C41" s="37" t="s">
        <v>58</v>
      </c>
      <c r="D41" s="37" t="s">
        <v>99</v>
      </c>
    </row>
    <row r="42" spans="1:5" ht="20.25" x14ac:dyDescent="0.2">
      <c r="A42" s="38">
        <v>24</v>
      </c>
      <c r="B42" s="20" t="s">
        <v>40</v>
      </c>
      <c r="C42" s="21">
        <v>1200</v>
      </c>
      <c r="D42" s="39" cm="1">
        <f t="array" ref="D42:D51">C42:C51/C52*689</f>
        <v>114.37266565223406</v>
      </c>
      <c r="E42" s="5"/>
    </row>
    <row r="43" spans="1:5" ht="20.25" x14ac:dyDescent="0.2">
      <c r="A43" s="16">
        <v>25</v>
      </c>
      <c r="B43" s="20" t="s">
        <v>42</v>
      </c>
      <c r="C43" s="2">
        <v>1200</v>
      </c>
      <c r="D43" s="28">
        <v>114.37266565223406</v>
      </c>
      <c r="E43" s="5"/>
    </row>
    <row r="44" spans="1:5" ht="20.25" x14ac:dyDescent="0.2">
      <c r="A44" s="16">
        <v>26</v>
      </c>
      <c r="B44" s="20" t="s">
        <v>67</v>
      </c>
      <c r="C44" s="2">
        <v>300</v>
      </c>
      <c r="D44" s="28">
        <v>28.593166413058515</v>
      </c>
      <c r="E44" s="5"/>
    </row>
    <row r="45" spans="1:5" ht="20.25" x14ac:dyDescent="0.2">
      <c r="A45" s="16">
        <v>27</v>
      </c>
      <c r="B45" s="20" t="s">
        <v>68</v>
      </c>
      <c r="C45" s="2">
        <v>450</v>
      </c>
      <c r="D45" s="28">
        <v>42.889749619587775</v>
      </c>
      <c r="E45" s="5"/>
    </row>
    <row r="46" spans="1:5" ht="20.25" x14ac:dyDescent="0.2">
      <c r="A46" s="16">
        <v>28</v>
      </c>
      <c r="B46" s="20" t="s">
        <v>69</v>
      </c>
      <c r="C46" s="2">
        <v>359</v>
      </c>
      <c r="D46" s="28">
        <v>34.216489140960022</v>
      </c>
      <c r="E46" s="5"/>
    </row>
    <row r="47" spans="1:5" ht="20.25" x14ac:dyDescent="0.2">
      <c r="A47" s="16">
        <v>29</v>
      </c>
      <c r="B47" s="20" t="s">
        <v>70</v>
      </c>
      <c r="C47" s="2">
        <v>250</v>
      </c>
      <c r="D47" s="28">
        <v>23.827638677548762</v>
      </c>
      <c r="E47" s="5"/>
    </row>
    <row r="48" spans="1:5" ht="20.25" x14ac:dyDescent="0.2">
      <c r="A48" s="16">
        <v>30</v>
      </c>
      <c r="B48" s="20" t="s">
        <v>41</v>
      </c>
      <c r="C48" s="2">
        <v>570</v>
      </c>
      <c r="D48" s="28">
        <v>54.327016184811171</v>
      </c>
      <c r="E48" s="5"/>
    </row>
    <row r="49" spans="1:5" ht="20.25" x14ac:dyDescent="0.2">
      <c r="A49" s="16">
        <v>31</v>
      </c>
      <c r="B49" s="20" t="s">
        <v>39</v>
      </c>
      <c r="C49" s="2">
        <v>1700</v>
      </c>
      <c r="D49" s="28">
        <v>162.02794300733157</v>
      </c>
      <c r="E49" s="5"/>
    </row>
    <row r="50" spans="1:5" ht="20.25" x14ac:dyDescent="0.2">
      <c r="A50" s="16">
        <v>32</v>
      </c>
      <c r="B50" s="20" t="s">
        <v>43</v>
      </c>
      <c r="C50" s="2">
        <v>700</v>
      </c>
      <c r="D50" s="28">
        <v>66.717388297136537</v>
      </c>
      <c r="E50" s="5"/>
    </row>
    <row r="51" spans="1:5" ht="20.25" x14ac:dyDescent="0.2">
      <c r="A51" s="16">
        <v>33</v>
      </c>
      <c r="B51" s="20" t="s">
        <v>71</v>
      </c>
      <c r="C51" s="2">
        <v>500</v>
      </c>
      <c r="D51" s="28">
        <v>47.655277355097525</v>
      </c>
      <c r="E51" s="5"/>
    </row>
    <row r="52" spans="1:5" ht="20.25" x14ac:dyDescent="0.2">
      <c r="A52" s="1"/>
      <c r="B52" s="20" t="s">
        <v>34</v>
      </c>
      <c r="C52" s="24">
        <f>SUM(C42:C51)</f>
        <v>7229</v>
      </c>
      <c r="D52" s="6">
        <v>689</v>
      </c>
      <c r="E52" s="5"/>
    </row>
    <row r="53" spans="1:5" ht="40.5" customHeight="1" x14ac:dyDescent="0.2">
      <c r="A53" s="3" t="s">
        <v>15</v>
      </c>
      <c r="B53" s="4" t="s">
        <v>18</v>
      </c>
      <c r="C53" s="4" t="s">
        <v>58</v>
      </c>
      <c r="D53" s="7" t="s">
        <v>100</v>
      </c>
    </row>
    <row r="54" spans="1:5" ht="20.25" x14ac:dyDescent="0.2">
      <c r="A54" s="16">
        <v>34</v>
      </c>
      <c r="B54" s="15" t="s">
        <v>44</v>
      </c>
      <c r="C54" s="2">
        <v>850</v>
      </c>
      <c r="D54" s="29" cm="1">
        <f t="array" ref="D54:D63">C54:C63/C64*233</f>
        <v>48.577385332352222</v>
      </c>
      <c r="E54" s="25"/>
    </row>
    <row r="55" spans="1:5" ht="20.25" x14ac:dyDescent="0.2">
      <c r="A55" s="16">
        <v>35</v>
      </c>
      <c r="B55" s="15" t="s">
        <v>45</v>
      </c>
      <c r="C55" s="2">
        <v>575</v>
      </c>
      <c r="D55" s="29">
        <v>32.861172430708848</v>
      </c>
      <c r="E55" s="25"/>
    </row>
    <row r="56" spans="1:5" ht="20.25" x14ac:dyDescent="0.2">
      <c r="A56" s="16">
        <v>36</v>
      </c>
      <c r="B56" s="15" t="s">
        <v>72</v>
      </c>
      <c r="C56" s="2">
        <v>470</v>
      </c>
      <c r="D56" s="29">
        <v>26.860436595535933</v>
      </c>
      <c r="E56" s="25"/>
    </row>
    <row r="57" spans="1:5" ht="20.25" x14ac:dyDescent="0.2">
      <c r="A57" s="16">
        <v>37</v>
      </c>
      <c r="B57" s="15" t="s">
        <v>46</v>
      </c>
      <c r="C57" s="2">
        <v>390</v>
      </c>
      <c r="D57" s="29">
        <v>22.288447387785137</v>
      </c>
      <c r="E57" s="25"/>
    </row>
    <row r="58" spans="1:5" ht="20.25" x14ac:dyDescent="0.2">
      <c r="A58" s="16">
        <v>38</v>
      </c>
      <c r="B58" s="15" t="s">
        <v>47</v>
      </c>
      <c r="C58" s="2">
        <v>390</v>
      </c>
      <c r="D58" s="29">
        <v>22.288447387785137</v>
      </c>
      <c r="E58" s="25"/>
    </row>
    <row r="59" spans="1:5" ht="20.25" x14ac:dyDescent="0.2">
      <c r="A59" s="16">
        <v>39</v>
      </c>
      <c r="B59" s="15" t="s">
        <v>48</v>
      </c>
      <c r="C59" s="2">
        <v>367</v>
      </c>
      <c r="D59" s="29">
        <v>20.974000490556783</v>
      </c>
      <c r="E59" s="25"/>
    </row>
    <row r="60" spans="1:5" ht="20.25" x14ac:dyDescent="0.2">
      <c r="A60" s="16">
        <v>40</v>
      </c>
      <c r="B60" s="15" t="s">
        <v>73</v>
      </c>
      <c r="C60" s="2">
        <v>280</v>
      </c>
      <c r="D60" s="29">
        <v>16.001962227127791</v>
      </c>
      <c r="E60" s="25"/>
    </row>
    <row r="61" spans="1:5" ht="20.25" x14ac:dyDescent="0.2">
      <c r="A61" s="16">
        <v>41</v>
      </c>
      <c r="B61" s="15" t="s">
        <v>74</v>
      </c>
      <c r="C61" s="2">
        <v>265</v>
      </c>
      <c r="D61" s="29">
        <v>15.144714250674516</v>
      </c>
      <c r="E61" s="25"/>
    </row>
    <row r="62" spans="1:5" ht="20.25" x14ac:dyDescent="0.2">
      <c r="A62" s="16">
        <v>42</v>
      </c>
      <c r="B62" s="15" t="s">
        <v>75</v>
      </c>
      <c r="C62" s="2">
        <v>260</v>
      </c>
      <c r="D62" s="29">
        <v>14.85896492519009</v>
      </c>
      <c r="E62" s="25"/>
    </row>
    <row r="63" spans="1:5" ht="20.25" x14ac:dyDescent="0.2">
      <c r="A63" s="16">
        <v>43</v>
      </c>
      <c r="B63" s="15" t="s">
        <v>76</v>
      </c>
      <c r="C63" s="2">
        <v>230</v>
      </c>
      <c r="D63" s="29">
        <v>13.144468972283542</v>
      </c>
      <c r="E63" s="25"/>
    </row>
    <row r="64" spans="1:5" ht="20.25" x14ac:dyDescent="0.2">
      <c r="A64" s="1"/>
      <c r="B64" s="20" t="s">
        <v>34</v>
      </c>
      <c r="C64" s="23">
        <f>SUM(C54:C63)</f>
        <v>4077</v>
      </c>
      <c r="D64" s="10">
        <v>233</v>
      </c>
    </row>
    <row r="65" spans="1:4" ht="42" customHeight="1" x14ac:dyDescent="0.2">
      <c r="A65" s="3" t="s">
        <v>15</v>
      </c>
      <c r="B65" s="4" t="s">
        <v>19</v>
      </c>
      <c r="C65" s="4" t="s">
        <v>58</v>
      </c>
      <c r="D65" s="7" t="s">
        <v>100</v>
      </c>
    </row>
    <row r="66" spans="1:4" ht="41.25" customHeight="1" x14ac:dyDescent="0.2">
      <c r="A66" s="16">
        <v>44</v>
      </c>
      <c r="B66" s="15" t="s">
        <v>77</v>
      </c>
      <c r="C66" s="2">
        <v>400</v>
      </c>
      <c r="D66" s="14" cm="1">
        <f t="array" ref="D66:D77">C66:C77/C78*298</f>
        <v>22.817764165390503</v>
      </c>
    </row>
    <row r="67" spans="1:4" ht="40.5" x14ac:dyDescent="0.2">
      <c r="A67" s="16">
        <v>45</v>
      </c>
      <c r="B67" s="15" t="s">
        <v>78</v>
      </c>
      <c r="C67" s="2">
        <v>400</v>
      </c>
      <c r="D67" s="14">
        <v>22.817764165390503</v>
      </c>
    </row>
    <row r="68" spans="1:4" ht="20.25" x14ac:dyDescent="0.2">
      <c r="A68" s="16">
        <v>46</v>
      </c>
      <c r="B68" s="15" t="s">
        <v>79</v>
      </c>
      <c r="C68" s="2">
        <v>500</v>
      </c>
      <c r="D68" s="14">
        <v>28.522205206738132</v>
      </c>
    </row>
    <row r="69" spans="1:4" ht="20.25" x14ac:dyDescent="0.2">
      <c r="A69" s="16">
        <v>47</v>
      </c>
      <c r="B69" s="15" t="s">
        <v>80</v>
      </c>
      <c r="C69" s="2">
        <v>400</v>
      </c>
      <c r="D69" s="14">
        <v>22.817764165390503</v>
      </c>
    </row>
    <row r="70" spans="1:4" ht="20.25" x14ac:dyDescent="0.2">
      <c r="A70" s="16">
        <v>48</v>
      </c>
      <c r="B70" s="15" t="s">
        <v>81</v>
      </c>
      <c r="C70" s="2">
        <v>500</v>
      </c>
      <c r="D70" s="14">
        <v>28.522205206738132</v>
      </c>
    </row>
    <row r="71" spans="1:4" ht="20.25" x14ac:dyDescent="0.2">
      <c r="A71" s="16">
        <v>49</v>
      </c>
      <c r="B71" s="15" t="s">
        <v>82</v>
      </c>
      <c r="C71" s="2">
        <v>500</v>
      </c>
      <c r="D71" s="14">
        <v>28.522205206738132</v>
      </c>
    </row>
    <row r="72" spans="1:4" ht="40.5" x14ac:dyDescent="0.2">
      <c r="A72" s="16">
        <v>50</v>
      </c>
      <c r="B72" s="15" t="s">
        <v>83</v>
      </c>
      <c r="C72" s="2">
        <v>500</v>
      </c>
      <c r="D72" s="14">
        <v>28.522205206738132</v>
      </c>
    </row>
    <row r="73" spans="1:4" ht="20.25" x14ac:dyDescent="0.2">
      <c r="A73" s="16">
        <v>51</v>
      </c>
      <c r="B73" s="15" t="s">
        <v>84</v>
      </c>
      <c r="C73" s="2">
        <v>424</v>
      </c>
      <c r="D73" s="14">
        <v>24.186830015313937</v>
      </c>
    </row>
    <row r="74" spans="1:4" ht="40.5" x14ac:dyDescent="0.2">
      <c r="A74" s="16">
        <v>52</v>
      </c>
      <c r="B74" s="15" t="s">
        <v>85</v>
      </c>
      <c r="C74" s="2">
        <v>400</v>
      </c>
      <c r="D74" s="14">
        <v>22.817764165390503</v>
      </c>
    </row>
    <row r="75" spans="1:4" ht="20.25" x14ac:dyDescent="0.2">
      <c r="A75" s="16">
        <v>53</v>
      </c>
      <c r="B75" s="15" t="s">
        <v>86</v>
      </c>
      <c r="C75" s="2">
        <v>400</v>
      </c>
      <c r="D75" s="14">
        <v>22.817764165390503</v>
      </c>
    </row>
    <row r="76" spans="1:4" ht="20.25" x14ac:dyDescent="0.2">
      <c r="A76" s="16">
        <v>54</v>
      </c>
      <c r="B76" s="15" t="s">
        <v>87</v>
      </c>
      <c r="C76" s="2">
        <v>400</v>
      </c>
      <c r="D76" s="14">
        <v>22.817764165390503</v>
      </c>
    </row>
    <row r="77" spans="1:4" ht="20.25" x14ac:dyDescent="0.2">
      <c r="A77" s="16">
        <v>55</v>
      </c>
      <c r="B77" s="15" t="s">
        <v>88</v>
      </c>
      <c r="C77" s="2">
        <v>400</v>
      </c>
      <c r="D77" s="14">
        <v>22.817764165390503</v>
      </c>
    </row>
    <row r="78" spans="1:4" ht="20.25" x14ac:dyDescent="0.2">
      <c r="A78" s="1"/>
      <c r="B78" s="15" t="s">
        <v>34</v>
      </c>
      <c r="C78" s="2">
        <f>SUM(C66:C77)</f>
        <v>5224</v>
      </c>
      <c r="D78" s="8">
        <f>SUM(_xlfn.ANCHORARRAY(D66))</f>
        <v>298</v>
      </c>
    </row>
    <row r="79" spans="1:4" ht="38.25" customHeight="1" x14ac:dyDescent="0.2">
      <c r="A79" s="40" t="s">
        <v>15</v>
      </c>
      <c r="B79" s="41" t="s">
        <v>23</v>
      </c>
      <c r="C79" s="42" t="s">
        <v>58</v>
      </c>
      <c r="D79" s="43" t="s">
        <v>99</v>
      </c>
    </row>
    <row r="80" spans="1:4" ht="20.25" x14ac:dyDescent="0.2">
      <c r="A80" s="16">
        <v>56</v>
      </c>
      <c r="B80" s="15" t="s">
        <v>21</v>
      </c>
      <c r="C80" s="2">
        <v>1400</v>
      </c>
      <c r="D80" s="26" cm="1">
        <f t="array" ref="D80:D84">C80:C84/C85*613</f>
        <v>133.40587595212187</v>
      </c>
    </row>
    <row r="81" spans="1:5" ht="24" customHeight="1" x14ac:dyDescent="0.2">
      <c r="A81" s="16">
        <v>57</v>
      </c>
      <c r="B81" s="15" t="s">
        <v>89</v>
      </c>
      <c r="C81" s="2">
        <v>2000</v>
      </c>
      <c r="D81" s="26">
        <v>190.57982278874553</v>
      </c>
    </row>
    <row r="82" spans="1:5" ht="20.25" x14ac:dyDescent="0.2">
      <c r="A82" s="16">
        <v>58</v>
      </c>
      <c r="B82" s="15" t="s">
        <v>20</v>
      </c>
      <c r="C82" s="2">
        <v>1000</v>
      </c>
      <c r="D82" s="26">
        <v>95.289911394372766</v>
      </c>
    </row>
    <row r="83" spans="1:5" ht="20.25" x14ac:dyDescent="0.2">
      <c r="A83" s="16">
        <v>59</v>
      </c>
      <c r="B83" s="15" t="s">
        <v>22</v>
      </c>
      <c r="C83" s="2">
        <v>1433</v>
      </c>
      <c r="D83" s="26">
        <v>136.55044302813619</v>
      </c>
    </row>
    <row r="84" spans="1:5" ht="20.25" x14ac:dyDescent="0.2">
      <c r="A84" s="16">
        <v>60</v>
      </c>
      <c r="B84" s="15" t="s">
        <v>90</v>
      </c>
      <c r="C84" s="2">
        <v>600</v>
      </c>
      <c r="D84" s="26">
        <v>57.173946836623657</v>
      </c>
    </row>
    <row r="85" spans="1:5" ht="20.25" x14ac:dyDescent="0.2">
      <c r="A85" s="16"/>
      <c r="B85" s="20" t="s">
        <v>34</v>
      </c>
      <c r="C85" s="23">
        <f>SUM(C80:C84)</f>
        <v>6433</v>
      </c>
      <c r="D85" s="12">
        <v>613</v>
      </c>
    </row>
    <row r="86" spans="1:5" ht="20.25" x14ac:dyDescent="0.2">
      <c r="A86" s="3" t="s">
        <v>26</v>
      </c>
      <c r="B86" s="4" t="s">
        <v>27</v>
      </c>
      <c r="C86" s="9" t="s">
        <v>58</v>
      </c>
      <c r="D86" s="7" t="s">
        <v>100</v>
      </c>
    </row>
    <row r="87" spans="1:5" ht="20.25" x14ac:dyDescent="0.2">
      <c r="A87" s="16">
        <v>61</v>
      </c>
      <c r="B87" s="15" t="s">
        <v>91</v>
      </c>
      <c r="C87" s="2">
        <v>1100</v>
      </c>
      <c r="D87" s="2">
        <v>63</v>
      </c>
      <c r="E87" s="30"/>
    </row>
    <row r="88" spans="1:5" ht="20.25" x14ac:dyDescent="0.2">
      <c r="A88" s="16">
        <v>62</v>
      </c>
      <c r="B88" s="15" t="s">
        <v>92</v>
      </c>
      <c r="C88" s="2">
        <v>794</v>
      </c>
      <c r="D88" s="2">
        <v>45</v>
      </c>
      <c r="E88" s="30"/>
    </row>
    <row r="89" spans="1:5" ht="20.25" x14ac:dyDescent="0.2">
      <c r="A89" s="16">
        <v>63</v>
      </c>
      <c r="B89" s="15" t="s">
        <v>93</v>
      </c>
      <c r="C89" s="2">
        <v>320</v>
      </c>
      <c r="D89" s="2">
        <v>18</v>
      </c>
      <c r="E89" s="30"/>
    </row>
    <row r="90" spans="1:5" ht="20.25" x14ac:dyDescent="0.2">
      <c r="A90" s="16">
        <v>64</v>
      </c>
      <c r="B90" s="15" t="s">
        <v>49</v>
      </c>
      <c r="C90" s="2">
        <v>302</v>
      </c>
      <c r="D90" s="2">
        <v>17</v>
      </c>
      <c r="E90" s="30"/>
    </row>
    <row r="91" spans="1:5" ht="20.25" x14ac:dyDescent="0.2">
      <c r="A91" s="16">
        <v>65</v>
      </c>
      <c r="B91" s="15" t="s">
        <v>50</v>
      </c>
      <c r="C91" s="2">
        <v>324</v>
      </c>
      <c r="D91" s="2">
        <v>19</v>
      </c>
      <c r="E91" s="30"/>
    </row>
    <row r="92" spans="1:5" ht="20.25" x14ac:dyDescent="0.2">
      <c r="A92" s="16">
        <v>66</v>
      </c>
      <c r="B92" s="15" t="s">
        <v>25</v>
      </c>
      <c r="C92" s="2">
        <v>530</v>
      </c>
      <c r="D92" s="2">
        <v>30</v>
      </c>
      <c r="E92" s="30"/>
    </row>
    <row r="93" spans="1:5" ht="20.25" x14ac:dyDescent="0.2">
      <c r="A93" s="1"/>
      <c r="B93" s="15" t="s">
        <v>34</v>
      </c>
      <c r="C93" s="2">
        <f>SUM(C87:C92)</f>
        <v>3370</v>
      </c>
      <c r="D93" s="2">
        <f>SUM(D87:D92)</f>
        <v>192</v>
      </c>
    </row>
    <row r="94" spans="1:5" ht="48" customHeight="1" x14ac:dyDescent="0.2">
      <c r="A94" s="44" t="s">
        <v>31</v>
      </c>
      <c r="B94" s="41" t="s">
        <v>30</v>
      </c>
      <c r="C94" s="45" t="s">
        <v>58</v>
      </c>
      <c r="D94" s="43" t="s">
        <v>99</v>
      </c>
    </row>
    <row r="95" spans="1:5" ht="20.25" x14ac:dyDescent="0.2">
      <c r="A95" s="16">
        <v>67</v>
      </c>
      <c r="B95" s="15" t="s">
        <v>51</v>
      </c>
      <c r="C95" s="2">
        <v>903</v>
      </c>
      <c r="D95" s="22" cm="1">
        <f t="array" ref="D95:D102">C95:C102/C103*380</f>
        <v>86.0863020572002</v>
      </c>
    </row>
    <row r="96" spans="1:5" ht="20.25" x14ac:dyDescent="0.2">
      <c r="A96" s="16">
        <v>68</v>
      </c>
      <c r="B96" s="15" t="s">
        <v>52</v>
      </c>
      <c r="C96" s="2">
        <v>649</v>
      </c>
      <c r="D96" s="22">
        <v>61.871550426492725</v>
      </c>
    </row>
    <row r="97" spans="1:4" ht="20.25" x14ac:dyDescent="0.2">
      <c r="A97" s="16">
        <v>69</v>
      </c>
      <c r="B97" s="15" t="s">
        <v>24</v>
      </c>
      <c r="C97" s="2">
        <v>411</v>
      </c>
      <c r="D97" s="22">
        <v>39.182137481184142</v>
      </c>
    </row>
    <row r="98" spans="1:4" ht="20.25" x14ac:dyDescent="0.2">
      <c r="A98" s="16">
        <v>70</v>
      </c>
      <c r="B98" s="15" t="s">
        <v>94</v>
      </c>
      <c r="C98" s="2">
        <v>274</v>
      </c>
      <c r="D98" s="22">
        <v>26.121424987456098</v>
      </c>
    </row>
    <row r="99" spans="1:4" ht="20.25" x14ac:dyDescent="0.2">
      <c r="A99" s="16">
        <v>71</v>
      </c>
      <c r="B99" s="15" t="s">
        <v>95</v>
      </c>
      <c r="C99" s="2">
        <v>383</v>
      </c>
      <c r="D99" s="22">
        <v>36.512794781736076</v>
      </c>
    </row>
    <row r="100" spans="1:4" ht="20.25" x14ac:dyDescent="0.2">
      <c r="A100" s="16">
        <v>72</v>
      </c>
      <c r="B100" s="15" t="s">
        <v>96</v>
      </c>
      <c r="C100" s="2">
        <v>270</v>
      </c>
      <c r="D100" s="22">
        <v>25.740090316106375</v>
      </c>
    </row>
    <row r="101" spans="1:4" ht="20.25" x14ac:dyDescent="0.2">
      <c r="A101" s="16">
        <v>73</v>
      </c>
      <c r="B101" s="15" t="s">
        <v>97</v>
      </c>
      <c r="C101" s="2">
        <v>510</v>
      </c>
      <c r="D101" s="22">
        <v>48.62017059708981</v>
      </c>
    </row>
    <row r="102" spans="1:4" ht="20.25" x14ac:dyDescent="0.2">
      <c r="A102" s="16">
        <v>74</v>
      </c>
      <c r="B102" s="15" t="s">
        <v>98</v>
      </c>
      <c r="C102" s="2">
        <v>586</v>
      </c>
      <c r="D102" s="22">
        <v>55.865529352734569</v>
      </c>
    </row>
    <row r="103" spans="1:4" ht="19.5" customHeight="1" x14ac:dyDescent="0.2">
      <c r="A103" s="16"/>
      <c r="B103" s="15" t="s">
        <v>34</v>
      </c>
      <c r="C103" s="2">
        <f>SUM(C95:C102)</f>
        <v>3986</v>
      </c>
      <c r="D103" s="2">
        <f>SUM(_xlfn.ANCHORARRAY(D95))</f>
        <v>380</v>
      </c>
    </row>
  </sheetData>
  <mergeCells count="4">
    <mergeCell ref="A2:A3"/>
    <mergeCell ref="C2:C3"/>
    <mergeCell ref="A1:D1"/>
    <mergeCell ref="D2:D3"/>
  </mergeCells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Lenovo-Hx</dc:creator>
  <cp:lastModifiedBy>保护 植物</cp:lastModifiedBy>
  <dcterms:created xsi:type="dcterms:W3CDTF">2023-08-24T08:33:59Z</dcterms:created>
  <dcterms:modified xsi:type="dcterms:W3CDTF">2023-11-22T07:44:43Z</dcterms:modified>
</cp:coreProperties>
</file>