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-Hx\Desktop\资金\中央资金\76万\76万分配公示\"/>
    </mc:Choice>
  </mc:AlternateContent>
  <xr:revisionPtr revIDLastSave="0" documentId="13_ncr:1_{5EA8D35B-318A-45B9-80E8-F0E1CD2A8E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分配表" sheetId="1" r:id="rId1"/>
  </sheets>
  <definedNames>
    <definedName name="_xlnm._FilterDatabase" localSheetId="0" hidden="1">分配表!$A$2:$D$3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 a="1"/>
  <c r="D13" i="1" s="1"/>
  <c r="D71" i="1" a="1"/>
  <c r="D71" i="1" s="1"/>
  <c r="D66" i="1" a="1"/>
  <c r="D66" i="1" s="1"/>
  <c r="D58" i="1" a="1"/>
  <c r="D58" i="1" s="1"/>
  <c r="D9" i="1" a="1"/>
  <c r="D9" i="1" s="1"/>
  <c r="C26" i="1"/>
  <c r="C7" i="1"/>
  <c r="D4" i="1" s="1" a="1"/>
  <c r="D4" i="1" s="1"/>
  <c r="C74" i="1"/>
  <c r="C69" i="1"/>
  <c r="C64" i="1"/>
  <c r="C56" i="1"/>
  <c r="D51" i="1" s="1" a="1"/>
  <c r="D51" i="1" s="1"/>
  <c r="C49" i="1"/>
  <c r="D44" i="1" s="1" a="1"/>
  <c r="D44" i="1" s="1"/>
  <c r="C42" i="1"/>
  <c r="D37" i="1" s="1" a="1"/>
  <c r="D37" i="1" s="1"/>
  <c r="C35" i="1"/>
  <c r="D32" i="1" s="1" a="1"/>
  <c r="D32" i="1" s="1"/>
  <c r="C30" i="1"/>
  <c r="D28" i="1" s="1" a="1"/>
  <c r="D28" i="1" s="1"/>
  <c r="C21" i="1"/>
  <c r="D18" i="1" s="1" a="1"/>
  <c r="D18" i="1" s="1"/>
  <c r="D21" i="1" s="1"/>
  <c r="C16" i="1"/>
  <c r="C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<sst xmlns="http://schemas.openxmlformats.org/spreadsheetml/2006/main" count="113" uniqueCount="77">
  <si>
    <t>序号</t>
  </si>
  <si>
    <t>单位名称或大户姓名</t>
  </si>
  <si>
    <t>吴伯林</t>
  </si>
  <si>
    <t>周国建</t>
  </si>
  <si>
    <t>天目湖志庚农机专业合作社</t>
  </si>
  <si>
    <t>天目湖国园农机专业合作社</t>
  </si>
  <si>
    <t>天目湖莘运农机专业合作社</t>
  </si>
  <si>
    <t>吴波</t>
  </si>
  <si>
    <t>溧阳市旭东农机专业合作社</t>
  </si>
  <si>
    <t>沈云娟</t>
  </si>
  <si>
    <t>补贴亩次</t>
    <phoneticPr fontId="22" type="noConversion"/>
  </si>
  <si>
    <t>昆仑街道</t>
    <phoneticPr fontId="22" type="noConversion"/>
  </si>
  <si>
    <t>序号</t>
    <phoneticPr fontId="22" type="noConversion"/>
  </si>
  <si>
    <t>溧城街道</t>
    <phoneticPr fontId="22" type="noConversion"/>
  </si>
  <si>
    <t>天目湖镇</t>
    <phoneticPr fontId="22" type="noConversion"/>
  </si>
  <si>
    <t>戴埠镇</t>
    <phoneticPr fontId="22" type="noConversion"/>
  </si>
  <si>
    <t>上黄镇</t>
    <phoneticPr fontId="22" type="noConversion"/>
  </si>
  <si>
    <t>胡顺保</t>
  </si>
  <si>
    <t>埭头镇</t>
    <phoneticPr fontId="22" type="noConversion"/>
  </si>
  <si>
    <t>序号</t>
    <phoneticPr fontId="22" type="noConversion"/>
  </si>
  <si>
    <t>补贴亩次</t>
    <phoneticPr fontId="22" type="noConversion"/>
  </si>
  <si>
    <t>别桥镇</t>
    <phoneticPr fontId="22" type="noConversion"/>
  </si>
  <si>
    <t>序号</t>
    <phoneticPr fontId="22" type="noConversion"/>
  </si>
  <si>
    <t>竹箦镇</t>
    <phoneticPr fontId="22" type="noConversion"/>
  </si>
  <si>
    <t>上兴镇</t>
    <phoneticPr fontId="22" type="noConversion"/>
  </si>
  <si>
    <t>陈海泉</t>
  </si>
  <si>
    <t>李留平</t>
  </si>
  <si>
    <t>梅国庆</t>
  </si>
  <si>
    <t>周建良</t>
  </si>
  <si>
    <t>南渡镇</t>
    <phoneticPr fontId="22" type="noConversion"/>
  </si>
  <si>
    <t>补贴亩次</t>
    <phoneticPr fontId="22" type="noConversion"/>
  </si>
  <si>
    <t>赵德强</t>
  </si>
  <si>
    <t>赵忠心</t>
  </si>
  <si>
    <t>序号</t>
    <phoneticPr fontId="22" type="noConversion"/>
  </si>
  <si>
    <t>社渚镇</t>
    <phoneticPr fontId="22" type="noConversion"/>
  </si>
  <si>
    <t>古县街道</t>
    <phoneticPr fontId="22" type="noConversion"/>
  </si>
  <si>
    <t>序号</t>
    <phoneticPr fontId="22" type="noConversion"/>
  </si>
  <si>
    <t>现代产业示范园</t>
    <phoneticPr fontId="22" type="noConversion"/>
  </si>
  <si>
    <t>序号</t>
    <phoneticPr fontId="22" type="noConversion"/>
  </si>
  <si>
    <t>溧阳市海清农机专业合作社</t>
  </si>
  <si>
    <t>合计</t>
  </si>
  <si>
    <t>溧阳市严巧平谷物种植家庭农场</t>
  </si>
  <si>
    <t>合计</t>
    <phoneticPr fontId="22" type="noConversion"/>
  </si>
  <si>
    <r>
      <t>杨</t>
    </r>
    <r>
      <rPr>
        <sz val="16"/>
        <color theme="1"/>
        <rFont val="Times New Roman"/>
        <family val="1"/>
      </rPr>
      <t xml:space="preserve">  </t>
    </r>
    <r>
      <rPr>
        <sz val="16"/>
        <color theme="1"/>
        <rFont val="仿宋"/>
        <family val="3"/>
        <charset val="134"/>
      </rPr>
      <t>勇</t>
    </r>
  </si>
  <si>
    <r>
      <t>宋</t>
    </r>
    <r>
      <rPr>
        <sz val="16"/>
        <color theme="1"/>
        <rFont val="Times New Roman"/>
        <family val="1"/>
      </rPr>
      <t xml:space="preserve">  </t>
    </r>
    <r>
      <rPr>
        <sz val="16"/>
        <color theme="1"/>
        <rFont val="仿宋"/>
        <family val="3"/>
        <charset val="134"/>
      </rPr>
      <t>斌</t>
    </r>
  </si>
  <si>
    <r>
      <t>2023</t>
    </r>
    <r>
      <rPr>
        <b/>
        <sz val="18"/>
        <color theme="1"/>
        <rFont val="方正小标宋简体"/>
        <family val="4"/>
        <charset val="134"/>
      </rPr>
      <t>年水稻重大病虫害防治物资补贴对象分配清单</t>
    </r>
    <phoneticPr fontId="22" type="noConversion"/>
  </si>
  <si>
    <t>丁云青</t>
  </si>
  <si>
    <t>汪宣明</t>
  </si>
  <si>
    <t>溧阳市濑阳家庭农场</t>
  </si>
  <si>
    <t>王文军</t>
  </si>
  <si>
    <t>王建平</t>
  </si>
  <si>
    <r>
      <t>刘</t>
    </r>
    <r>
      <rPr>
        <sz val="16"/>
        <color theme="1"/>
        <rFont val="Times New Roman"/>
        <family val="1"/>
      </rPr>
      <t xml:space="preserve">  </t>
    </r>
    <r>
      <rPr>
        <sz val="16"/>
        <color theme="1"/>
        <rFont val="仿宋"/>
        <family val="3"/>
        <charset val="134"/>
      </rPr>
      <t>青</t>
    </r>
  </si>
  <si>
    <t>溧阳市海斌农机专业合作社</t>
    <phoneticPr fontId="22" type="noConversion"/>
  </si>
  <si>
    <t>溧阳市建才农机专业合作社</t>
    <phoneticPr fontId="22" type="noConversion"/>
  </si>
  <si>
    <t>溧阳市建立农机专业合作社</t>
    <phoneticPr fontId="22" type="noConversion"/>
  </si>
  <si>
    <t>溧阳市别桥宣宣农机专业合作社</t>
    <phoneticPr fontId="22" type="noConversion"/>
  </si>
  <si>
    <t>溧阳市顺发农机专业合作社</t>
    <phoneticPr fontId="22" type="noConversion"/>
  </si>
  <si>
    <t>江海清</t>
  </si>
  <si>
    <t>王妹芳</t>
  </si>
  <si>
    <t>王正华</t>
  </si>
  <si>
    <t>陆建新</t>
  </si>
  <si>
    <t>陈志华</t>
  </si>
  <si>
    <t>溧阳志革农机专业合作社</t>
  </si>
  <si>
    <t>溧阳市海金农机专业合作社</t>
  </si>
  <si>
    <t>溧阳市西塘农机专业合作社</t>
  </si>
  <si>
    <t>溧阳市海龙农机专业合作社</t>
  </si>
  <si>
    <t>溧阳市祥盛农机专业合作社</t>
  </si>
  <si>
    <t>汤芳伢</t>
  </si>
  <si>
    <t>何生意</t>
  </si>
  <si>
    <t>芮和青</t>
  </si>
  <si>
    <t>江秀珍</t>
  </si>
  <si>
    <t>20%三氟苯嘧啶水分散颗粒剂</t>
  </si>
  <si>
    <t>20%三氟苯嘧啶水分散颗粒剂</t>
    <phoneticPr fontId="22" type="noConversion"/>
  </si>
  <si>
    <r>
      <t>20%氰虫</t>
    </r>
    <r>
      <rPr>
        <b/>
        <sz val="16"/>
        <color rgb="FF000000"/>
        <rFont val="Calibri"/>
        <family val="2"/>
      </rPr>
      <t>·</t>
    </r>
    <r>
      <rPr>
        <b/>
        <sz val="16"/>
        <color rgb="FF000000"/>
        <rFont val="仿宋_GB2312"/>
        <family val="3"/>
        <charset val="134"/>
      </rPr>
      <t>甲虫肼悬浮剂</t>
    </r>
    <phoneticPr fontId="22" type="noConversion"/>
  </si>
  <si>
    <r>
      <t>22%春雷</t>
    </r>
    <r>
      <rPr>
        <b/>
        <sz val="16"/>
        <color rgb="FF000000"/>
        <rFont val="Calibri"/>
        <family val="2"/>
      </rPr>
      <t>·</t>
    </r>
    <r>
      <rPr>
        <b/>
        <sz val="16"/>
        <color rgb="FF000000"/>
        <rFont val="仿宋_GB2312"/>
        <family val="3"/>
        <charset val="134"/>
      </rPr>
      <t>三环唑悬浮剂</t>
    </r>
    <phoneticPr fontId="22" type="noConversion"/>
  </si>
  <si>
    <r>
      <t>27%噻呋</t>
    </r>
    <r>
      <rPr>
        <b/>
        <sz val="16"/>
        <color rgb="FF000000"/>
        <rFont val="Calibri"/>
        <family val="2"/>
      </rPr>
      <t>·</t>
    </r>
    <r>
      <rPr>
        <b/>
        <sz val="16"/>
        <color rgb="FF000000"/>
        <rFont val="仿宋_GB2312"/>
        <family val="3"/>
        <charset val="134"/>
      </rPr>
      <t>戊唑醇悬浮剂</t>
    </r>
    <phoneticPr fontId="22" type="noConversion"/>
  </si>
  <si>
    <t>许富民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</si>
</sst>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0.0_);[Red]\(0.0\)"/>
  </numFmts>
  <fonts count="35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16"/>
      <color theme="1"/>
      <name val="仿宋_GB2312"/>
      <family val="3"/>
      <charset val="134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sz val="15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6"/>
      <color theme="1"/>
      <name val="仿宋_GB2312"/>
      <family val="3"/>
      <charset val="134"/>
    </font>
    <font>
      <b/>
      <sz val="16"/>
      <color rgb="FF000000"/>
      <name val="仿宋_GB2312"/>
      <family val="3"/>
      <charset val="134"/>
    </font>
    <font>
      <sz val="10"/>
      <name val="Arial"/>
      <family val="2"/>
    </font>
    <font>
      <sz val="15"/>
      <name val="Times New Roman"/>
      <family val="1"/>
    </font>
    <font>
      <sz val="16"/>
      <color theme="1"/>
      <name val="仿宋"/>
      <family val="3"/>
      <charset val="134"/>
    </font>
    <font>
      <b/>
      <sz val="18"/>
      <color theme="1"/>
      <name val="Times New Roman"/>
      <family val="1"/>
    </font>
    <font>
      <b/>
      <sz val="18"/>
      <color theme="1"/>
      <name val="方正小标宋简体"/>
      <family val="4"/>
      <charset val="134"/>
    </font>
    <font>
      <b/>
      <sz val="16"/>
      <color theme="1"/>
      <name val="仿宋_GB2312"/>
      <family val="1"/>
      <charset val="134"/>
    </font>
    <font>
      <b/>
      <sz val="16"/>
      <name val="仿宋_GB2312"/>
      <family val="3"/>
      <charset val="134"/>
    </font>
    <font>
      <sz val="16"/>
      <name val="Times New Roman"/>
      <family val="1"/>
    </font>
    <font>
      <b/>
      <sz val="16"/>
      <color theme="1"/>
      <name val="仿宋"/>
      <family val="3"/>
      <charset val="134"/>
    </font>
    <font>
      <b/>
      <sz val="16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5" fillId="0" borderId="0"/>
  </cellStyleXfs>
  <cellXfs count="41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21" fillId="0" borderId="1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176" fontId="24" fillId="0" borderId="10" xfId="0" applyNumberFormat="1" applyFont="1" applyBorder="1" applyAlignment="1">
      <alignment horizontal="center" vertical="center" wrapText="1"/>
    </xf>
    <xf numFmtId="176" fontId="20" fillId="0" borderId="10" xfId="0" applyNumberFormat="1" applyFont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177" fontId="31" fillId="0" borderId="11" xfId="0" applyNumberFormat="1" applyFont="1" applyBorder="1" applyAlignment="1">
      <alignment horizontal="center" vertical="center"/>
    </xf>
    <xf numFmtId="176" fontId="32" fillId="0" borderId="10" xfId="0" applyNumberFormat="1" applyFont="1" applyBorder="1" applyAlignment="1">
      <alignment horizontal="center" vertical="center" wrapText="1"/>
    </xf>
    <xf numFmtId="177" fontId="20" fillId="0" borderId="10" xfId="0" applyNumberFormat="1" applyFont="1" applyBorder="1" applyAlignment="1">
      <alignment horizontal="center" vertical="center" wrapText="1"/>
    </xf>
    <xf numFmtId="177" fontId="21" fillId="0" borderId="10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176" fontId="20" fillId="0" borderId="13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176" fontId="19" fillId="0" borderId="13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177" fontId="20" fillId="0" borderId="13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176" fontId="21" fillId="0" borderId="13" xfId="0" applyNumberFormat="1" applyFont="1" applyBorder="1" applyAlignment="1">
      <alignment horizontal="center" vertical="center"/>
    </xf>
    <xf numFmtId="177" fontId="26" fillId="0" borderId="12" xfId="0" applyNumberFormat="1" applyFont="1" applyBorder="1" applyAlignment="1">
      <alignment horizontal="center" vertical="center"/>
    </xf>
    <xf numFmtId="177" fontId="32" fillId="0" borderId="12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  <xf numFmtId="177" fontId="21" fillId="0" borderId="13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</cellXfs>
  <cellStyles count="43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56" xfId="42" xr:uid="{00000000-0005-0000-0000-000019000000}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workbookViewId="0">
      <selection activeCell="B63" sqref="B63"/>
    </sheetView>
  </sheetViews>
  <sheetFormatPr defaultRowHeight="14.25" x14ac:dyDescent="0.2"/>
  <cols>
    <col min="1" max="1" width="8.75" customWidth="1"/>
    <col min="2" max="2" width="40.375" customWidth="1"/>
    <col min="3" max="3" width="14.875" customWidth="1"/>
    <col min="4" max="4" width="31" customWidth="1"/>
    <col min="5" max="5" width="9.5" bestFit="1" customWidth="1"/>
  </cols>
  <sheetData>
    <row r="1" spans="1:5" ht="32.25" customHeight="1" x14ac:dyDescent="0.2">
      <c r="A1" s="38" t="s">
        <v>45</v>
      </c>
      <c r="B1" s="38"/>
      <c r="C1" s="38"/>
      <c r="D1" s="38"/>
    </row>
    <row r="2" spans="1:5" ht="28.5" customHeight="1" x14ac:dyDescent="0.2">
      <c r="A2" s="35" t="s">
        <v>0</v>
      </c>
      <c r="B2" s="3" t="s">
        <v>1</v>
      </c>
      <c r="C2" s="36" t="s">
        <v>10</v>
      </c>
      <c r="D2" s="39" t="s">
        <v>72</v>
      </c>
    </row>
    <row r="3" spans="1:5" ht="28.5" customHeight="1" x14ac:dyDescent="0.2">
      <c r="A3" s="36"/>
      <c r="B3" s="4" t="s">
        <v>13</v>
      </c>
      <c r="C3" s="37"/>
      <c r="D3" s="40"/>
    </row>
    <row r="4" spans="1:5" ht="20.25" x14ac:dyDescent="0.2">
      <c r="A4" s="18">
        <v>1</v>
      </c>
      <c r="B4" s="34" t="s">
        <v>39</v>
      </c>
      <c r="C4" s="2">
        <v>200</v>
      </c>
      <c r="D4" s="16" cm="1">
        <f t="array" ref="D4:D6">C4:C6/C7*63</f>
        <v>16.981132075471695</v>
      </c>
    </row>
    <row r="5" spans="1:5" ht="20.25" x14ac:dyDescent="0.2">
      <c r="A5" s="18">
        <v>2</v>
      </c>
      <c r="B5" s="17" t="s">
        <v>46</v>
      </c>
      <c r="C5" s="2">
        <v>200</v>
      </c>
      <c r="D5" s="16">
        <v>16.981132075471695</v>
      </c>
    </row>
    <row r="6" spans="1:5" ht="20.25" x14ac:dyDescent="0.2">
      <c r="A6" s="18">
        <v>3</v>
      </c>
      <c r="B6" s="17" t="s">
        <v>47</v>
      </c>
      <c r="C6" s="2">
        <v>342</v>
      </c>
      <c r="D6" s="16">
        <v>29.037735849056602</v>
      </c>
    </row>
    <row r="7" spans="1:5" ht="20.25" x14ac:dyDescent="0.2">
      <c r="A7" s="17"/>
      <c r="B7" s="33" t="s">
        <v>40</v>
      </c>
      <c r="C7" s="25">
        <f>SUM(C4:C6)</f>
        <v>742</v>
      </c>
      <c r="D7" s="16">
        <v>63</v>
      </c>
    </row>
    <row r="8" spans="1:5" ht="44.25" customHeight="1" x14ac:dyDescent="0.2">
      <c r="A8" s="3" t="s">
        <v>36</v>
      </c>
      <c r="B8" s="4" t="s">
        <v>35</v>
      </c>
      <c r="C8" s="4" t="s">
        <v>10</v>
      </c>
      <c r="D8" s="8" t="s">
        <v>73</v>
      </c>
    </row>
    <row r="9" spans="1:5" ht="20.25" x14ac:dyDescent="0.2">
      <c r="A9" s="18">
        <v>4</v>
      </c>
      <c r="B9" s="17" t="s">
        <v>2</v>
      </c>
      <c r="C9" s="2">
        <v>506</v>
      </c>
      <c r="D9" s="16" cm="1">
        <f t="array" ref="D9:D10">C9:C10/C11*152</f>
        <v>74.167791706846671</v>
      </c>
      <c r="E9" s="5"/>
    </row>
    <row r="10" spans="1:5" ht="21.75" customHeight="1" x14ac:dyDescent="0.2">
      <c r="A10" s="18">
        <v>5</v>
      </c>
      <c r="B10" s="17" t="s">
        <v>3</v>
      </c>
      <c r="C10" s="2">
        <v>531</v>
      </c>
      <c r="D10" s="16">
        <v>77.832208293153315</v>
      </c>
      <c r="E10" s="5"/>
    </row>
    <row r="11" spans="1:5" ht="20.25" x14ac:dyDescent="0.2">
      <c r="A11" s="2"/>
      <c r="B11" s="33" t="s">
        <v>40</v>
      </c>
      <c r="C11" s="25">
        <f>SUM(C9:C10)</f>
        <v>1037</v>
      </c>
      <c r="D11" s="16">
        <v>152</v>
      </c>
      <c r="E11" s="5"/>
    </row>
    <row r="12" spans="1:5" ht="42" customHeight="1" x14ac:dyDescent="0.2">
      <c r="A12" s="3" t="s">
        <v>12</v>
      </c>
      <c r="B12" s="4" t="s">
        <v>11</v>
      </c>
      <c r="C12" s="4" t="s">
        <v>10</v>
      </c>
      <c r="D12" s="8" t="s">
        <v>74</v>
      </c>
    </row>
    <row r="13" spans="1:5" ht="20.25" x14ac:dyDescent="0.2">
      <c r="A13" s="18">
        <v>6</v>
      </c>
      <c r="B13" s="17" t="s">
        <v>39</v>
      </c>
      <c r="C13" s="2">
        <v>1825</v>
      </c>
      <c r="D13" s="19" cm="1">
        <f t="array" ref="D13:D15">C13:C15/C16*1139</f>
        <v>861.80555555555554</v>
      </c>
      <c r="E13" s="5"/>
    </row>
    <row r="14" spans="1:5" ht="20.25" x14ac:dyDescent="0.2">
      <c r="A14" s="18">
        <v>7</v>
      </c>
      <c r="B14" s="17" t="s">
        <v>48</v>
      </c>
      <c r="C14" s="2">
        <v>132</v>
      </c>
      <c r="D14" s="19">
        <v>62.333333333333336</v>
      </c>
      <c r="E14" s="5"/>
    </row>
    <row r="15" spans="1:5" ht="20.25" x14ac:dyDescent="0.2">
      <c r="A15" s="18">
        <v>8</v>
      </c>
      <c r="B15" s="17" t="s">
        <v>41</v>
      </c>
      <c r="C15" s="2">
        <v>455</v>
      </c>
      <c r="D15" s="19">
        <v>214.86111111111111</v>
      </c>
      <c r="E15" s="5"/>
    </row>
    <row r="16" spans="1:5" ht="20.25" x14ac:dyDescent="0.2">
      <c r="A16" s="18"/>
      <c r="B16" s="33" t="s">
        <v>42</v>
      </c>
      <c r="C16" s="25">
        <f>SUM(C13:C15)</f>
        <v>2412</v>
      </c>
      <c r="D16" s="19">
        <v>1139</v>
      </c>
      <c r="E16" s="5"/>
    </row>
    <row r="17" spans="1:5" ht="39" customHeight="1" x14ac:dyDescent="0.2">
      <c r="A17" s="3" t="s">
        <v>12</v>
      </c>
      <c r="B17" s="4" t="s">
        <v>14</v>
      </c>
      <c r="C17" s="4" t="s">
        <v>10</v>
      </c>
      <c r="D17" s="8" t="s">
        <v>75</v>
      </c>
    </row>
    <row r="18" spans="1:5" ht="20.25" x14ac:dyDescent="0.2">
      <c r="A18" s="18">
        <v>9</v>
      </c>
      <c r="B18" s="17" t="s">
        <v>4</v>
      </c>
      <c r="C18" s="2">
        <v>321</v>
      </c>
      <c r="D18" s="16" cm="1">
        <f t="array" ref="D18:D20">C18:C20/C21*362</f>
        <v>155.14285714285714</v>
      </c>
    </row>
    <row r="19" spans="1:5" ht="20.25" x14ac:dyDescent="0.2">
      <c r="A19" s="18">
        <v>10</v>
      </c>
      <c r="B19" s="17" t="s">
        <v>5</v>
      </c>
      <c r="C19" s="2">
        <v>321</v>
      </c>
      <c r="D19" s="16">
        <v>155.14285714285714</v>
      </c>
    </row>
    <row r="20" spans="1:5" ht="20.25" x14ac:dyDescent="0.2">
      <c r="A20" s="18">
        <v>11</v>
      </c>
      <c r="B20" s="17" t="s">
        <v>6</v>
      </c>
      <c r="C20" s="2">
        <v>107</v>
      </c>
      <c r="D20" s="16">
        <v>51.714285714285708</v>
      </c>
    </row>
    <row r="21" spans="1:5" ht="22.5" customHeight="1" x14ac:dyDescent="0.2">
      <c r="A21" s="1"/>
      <c r="B21" s="15" t="s">
        <v>42</v>
      </c>
      <c r="C21" s="20">
        <f>SUM(C18:C20)</f>
        <v>749</v>
      </c>
      <c r="D21" s="9">
        <f>SUM(_xlfn.ANCHORARRAY(D18))</f>
        <v>362</v>
      </c>
      <c r="E21" s="5"/>
    </row>
    <row r="22" spans="1:5" ht="38.25" customHeight="1" x14ac:dyDescent="0.2">
      <c r="A22" s="3" t="s">
        <v>12</v>
      </c>
      <c r="B22" s="4" t="s">
        <v>15</v>
      </c>
      <c r="C22" s="4" t="s">
        <v>10</v>
      </c>
      <c r="D22" s="8" t="s">
        <v>73</v>
      </c>
    </row>
    <row r="23" spans="1:5" ht="20.25" x14ac:dyDescent="0.2">
      <c r="A23" s="18">
        <v>12</v>
      </c>
      <c r="B23" s="17" t="s">
        <v>49</v>
      </c>
      <c r="C23" s="2">
        <v>550</v>
      </c>
      <c r="D23" s="16">
        <v>81</v>
      </c>
    </row>
    <row r="24" spans="1:5" ht="20.25" x14ac:dyDescent="0.2">
      <c r="A24" s="18">
        <v>13</v>
      </c>
      <c r="B24" s="17" t="s">
        <v>7</v>
      </c>
      <c r="C24" s="2">
        <v>561</v>
      </c>
      <c r="D24" s="16">
        <v>82</v>
      </c>
    </row>
    <row r="25" spans="1:5" ht="20.25" x14ac:dyDescent="0.2">
      <c r="A25" s="18">
        <v>14</v>
      </c>
      <c r="B25" s="17" t="s">
        <v>50</v>
      </c>
      <c r="C25" s="2">
        <v>500</v>
      </c>
      <c r="D25" s="16">
        <v>74</v>
      </c>
    </row>
    <row r="26" spans="1:5" ht="20.25" x14ac:dyDescent="0.2">
      <c r="A26" s="1"/>
      <c r="B26" s="15" t="s">
        <v>42</v>
      </c>
      <c r="C26" s="20">
        <f>SUM(C23:C25)</f>
        <v>1611</v>
      </c>
      <c r="D26" s="9">
        <v>237</v>
      </c>
    </row>
    <row r="27" spans="1:5" ht="45.75" customHeight="1" x14ac:dyDescent="0.2">
      <c r="A27" s="21" t="s">
        <v>12</v>
      </c>
      <c r="B27" s="22" t="s">
        <v>16</v>
      </c>
      <c r="C27" s="22" t="s">
        <v>10</v>
      </c>
      <c r="D27" s="8" t="s">
        <v>73</v>
      </c>
    </row>
    <row r="28" spans="1:5" ht="20.25" x14ac:dyDescent="0.2">
      <c r="A28" s="18">
        <v>15</v>
      </c>
      <c r="B28" s="17" t="s">
        <v>8</v>
      </c>
      <c r="C28" s="2">
        <v>300</v>
      </c>
      <c r="D28" s="16" cm="1">
        <f t="array" ref="D28:D29">C28:C29/C30*87</f>
        <v>44.162436548223347</v>
      </c>
    </row>
    <row r="29" spans="1:5" ht="20.25" x14ac:dyDescent="0.2">
      <c r="A29" s="18">
        <v>16</v>
      </c>
      <c r="B29" s="17" t="s">
        <v>9</v>
      </c>
      <c r="C29" s="2">
        <v>291</v>
      </c>
      <c r="D29" s="16">
        <v>42.837563451776646</v>
      </c>
    </row>
    <row r="30" spans="1:5" ht="20.25" x14ac:dyDescent="0.2">
      <c r="A30" s="1"/>
      <c r="B30" s="23" t="s">
        <v>42</v>
      </c>
      <c r="C30" s="20">
        <f>SUM(C28:C29)</f>
        <v>591</v>
      </c>
      <c r="D30" s="9">
        <v>87</v>
      </c>
      <c r="E30" s="5"/>
    </row>
    <row r="31" spans="1:5" ht="42.75" customHeight="1" x14ac:dyDescent="0.2">
      <c r="A31" s="21" t="s">
        <v>19</v>
      </c>
      <c r="B31" s="22" t="s">
        <v>18</v>
      </c>
      <c r="C31" s="22" t="s">
        <v>10</v>
      </c>
      <c r="D31" s="8" t="s">
        <v>71</v>
      </c>
    </row>
    <row r="32" spans="1:5" ht="20.25" x14ac:dyDescent="0.2">
      <c r="A32" s="18">
        <v>17</v>
      </c>
      <c r="B32" s="17" t="s">
        <v>17</v>
      </c>
      <c r="C32" s="2">
        <v>1069</v>
      </c>
      <c r="D32" s="24" cm="1">
        <f t="array" ref="D32:D34">C32:C34/C35*163</f>
        <v>93.230069555912252</v>
      </c>
    </row>
    <row r="33" spans="1:5" ht="21" x14ac:dyDescent="0.2">
      <c r="A33" s="18">
        <v>18</v>
      </c>
      <c r="B33" s="17" t="s">
        <v>43</v>
      </c>
      <c r="C33" s="2">
        <v>460</v>
      </c>
      <c r="D33" s="24">
        <v>40.117710005350453</v>
      </c>
    </row>
    <row r="34" spans="1:5" ht="21" x14ac:dyDescent="0.2">
      <c r="A34" s="18">
        <v>19</v>
      </c>
      <c r="B34" s="17" t="s">
        <v>51</v>
      </c>
      <c r="C34" s="2">
        <v>340</v>
      </c>
      <c r="D34" s="24">
        <v>29.652220438737292</v>
      </c>
    </row>
    <row r="35" spans="1:5" ht="20.25" x14ac:dyDescent="0.2">
      <c r="A35" s="1"/>
      <c r="B35" s="23" t="s">
        <v>42</v>
      </c>
      <c r="C35" s="25">
        <f>SUM(C32:C34)</f>
        <v>1869</v>
      </c>
      <c r="D35" s="13">
        <v>163</v>
      </c>
    </row>
    <row r="36" spans="1:5" ht="42.75" customHeight="1" x14ac:dyDescent="0.2">
      <c r="A36" s="3" t="s">
        <v>22</v>
      </c>
      <c r="B36" s="4" t="s">
        <v>21</v>
      </c>
      <c r="C36" s="4" t="s">
        <v>10</v>
      </c>
      <c r="D36" s="8" t="s">
        <v>71</v>
      </c>
    </row>
    <row r="37" spans="1:5" ht="20.25" x14ac:dyDescent="0.2">
      <c r="A37" s="18">
        <v>20</v>
      </c>
      <c r="B37" s="1" t="s">
        <v>52</v>
      </c>
      <c r="C37" s="2">
        <v>1300</v>
      </c>
      <c r="D37" s="26" cm="1">
        <f t="array" ref="D37:D41">C37:C41/C42*527</f>
        <v>114.96895452257091</v>
      </c>
      <c r="E37" s="5"/>
    </row>
    <row r="38" spans="1:5" ht="20.25" x14ac:dyDescent="0.2">
      <c r="A38" s="18">
        <v>21</v>
      </c>
      <c r="B38" s="1" t="s">
        <v>53</v>
      </c>
      <c r="C38" s="2">
        <v>1200</v>
      </c>
      <c r="D38" s="26">
        <v>106.12518879006545</v>
      </c>
      <c r="E38" s="5"/>
    </row>
    <row r="39" spans="1:5" ht="20.25" x14ac:dyDescent="0.2">
      <c r="A39" s="18">
        <v>22</v>
      </c>
      <c r="B39" s="1" t="s">
        <v>54</v>
      </c>
      <c r="C39" s="2">
        <v>1000</v>
      </c>
      <c r="D39" s="26">
        <v>88.437657325054531</v>
      </c>
      <c r="E39" s="5"/>
    </row>
    <row r="40" spans="1:5" ht="20.25" x14ac:dyDescent="0.2">
      <c r="A40" s="18">
        <v>23</v>
      </c>
      <c r="B40" s="1" t="s">
        <v>55</v>
      </c>
      <c r="C40" s="2">
        <v>1600</v>
      </c>
      <c r="D40" s="26">
        <v>141.50025172008728</v>
      </c>
      <c r="E40" s="5"/>
    </row>
    <row r="41" spans="1:5" ht="20.25" x14ac:dyDescent="0.2">
      <c r="A41" s="18">
        <v>24</v>
      </c>
      <c r="B41" s="1" t="s">
        <v>56</v>
      </c>
      <c r="C41" s="2">
        <v>859</v>
      </c>
      <c r="D41" s="26">
        <v>75.967947642221844</v>
      </c>
      <c r="E41" s="5"/>
    </row>
    <row r="42" spans="1:5" ht="20.25" x14ac:dyDescent="0.2">
      <c r="A42" s="1"/>
      <c r="B42" s="23" t="s">
        <v>42</v>
      </c>
      <c r="C42" s="28">
        <f>SUM(C37:C41)</f>
        <v>5959</v>
      </c>
      <c r="D42" s="6">
        <v>527</v>
      </c>
      <c r="E42" s="5"/>
    </row>
    <row r="43" spans="1:5" ht="40.5" customHeight="1" x14ac:dyDescent="0.2">
      <c r="A43" s="3" t="s">
        <v>19</v>
      </c>
      <c r="B43" s="4" t="s">
        <v>23</v>
      </c>
      <c r="C43" s="4" t="s">
        <v>10</v>
      </c>
      <c r="D43" s="8" t="s">
        <v>75</v>
      </c>
    </row>
    <row r="44" spans="1:5" ht="20.25" x14ac:dyDescent="0.2">
      <c r="A44" s="18">
        <v>25</v>
      </c>
      <c r="B44" s="17" t="s">
        <v>57</v>
      </c>
      <c r="C44" s="2">
        <v>1100</v>
      </c>
      <c r="D44" s="19" cm="1">
        <f t="array" ref="D44:D48">C44:C48/C49*1600</f>
        <v>523.65367450163637</v>
      </c>
      <c r="E44" s="29"/>
    </row>
    <row r="45" spans="1:5" ht="20.25" x14ac:dyDescent="0.2">
      <c r="A45" s="18">
        <v>26</v>
      </c>
      <c r="B45" s="17" t="s">
        <v>58</v>
      </c>
      <c r="C45" s="2">
        <v>750</v>
      </c>
      <c r="D45" s="19">
        <v>357.03659625111572</v>
      </c>
      <c r="E45" s="29"/>
    </row>
    <row r="46" spans="1:5" ht="20.25" x14ac:dyDescent="0.2">
      <c r="A46" s="18">
        <v>27</v>
      </c>
      <c r="B46" s="17" t="s">
        <v>59</v>
      </c>
      <c r="C46" s="2">
        <v>530</v>
      </c>
      <c r="D46" s="19">
        <v>252.30586135078846</v>
      </c>
      <c r="E46" s="29"/>
    </row>
    <row r="47" spans="1:5" ht="20.25" x14ac:dyDescent="0.2">
      <c r="A47" s="18">
        <v>28</v>
      </c>
      <c r="B47" s="17" t="s">
        <v>60</v>
      </c>
      <c r="C47" s="2">
        <v>500</v>
      </c>
      <c r="D47" s="19">
        <v>238.02439750074385</v>
      </c>
      <c r="E47" s="29"/>
    </row>
    <row r="48" spans="1:5" ht="20.25" x14ac:dyDescent="0.2">
      <c r="A48" s="18">
        <v>29</v>
      </c>
      <c r="B48" s="17" t="s">
        <v>61</v>
      </c>
      <c r="C48" s="2">
        <v>481</v>
      </c>
      <c r="D48" s="19">
        <v>228.97947039571557</v>
      </c>
      <c r="E48" s="29"/>
    </row>
    <row r="49" spans="1:4" ht="20.25" x14ac:dyDescent="0.2">
      <c r="A49" s="1"/>
      <c r="B49" s="23" t="s">
        <v>42</v>
      </c>
      <c r="C49" s="27">
        <f>SUM(C44:C48)</f>
        <v>3361</v>
      </c>
      <c r="D49" s="12">
        <v>1600</v>
      </c>
    </row>
    <row r="50" spans="1:4" ht="42" customHeight="1" x14ac:dyDescent="0.2">
      <c r="A50" s="3" t="s">
        <v>19</v>
      </c>
      <c r="B50" s="4" t="s">
        <v>24</v>
      </c>
      <c r="C50" s="4" t="s">
        <v>10</v>
      </c>
      <c r="D50" s="8" t="s">
        <v>75</v>
      </c>
    </row>
    <row r="51" spans="1:4" ht="24" customHeight="1" x14ac:dyDescent="0.2">
      <c r="A51" s="18">
        <v>30</v>
      </c>
      <c r="B51" s="17" t="s">
        <v>62</v>
      </c>
      <c r="C51" s="2">
        <v>900</v>
      </c>
      <c r="D51" s="16" cm="1">
        <f t="array" ref="D51:D55">C51:C55/C56*2036</f>
        <v>425.54575011611706</v>
      </c>
    </row>
    <row r="52" spans="1:4" ht="20.25" x14ac:dyDescent="0.2">
      <c r="A52" s="18">
        <v>31</v>
      </c>
      <c r="B52" s="17" t="s">
        <v>63</v>
      </c>
      <c r="C52" s="2">
        <v>900</v>
      </c>
      <c r="D52" s="16">
        <v>425.54575011611706</v>
      </c>
    </row>
    <row r="53" spans="1:4" ht="20.25" x14ac:dyDescent="0.2">
      <c r="A53" s="18">
        <v>32</v>
      </c>
      <c r="B53" s="17" t="s">
        <v>64</v>
      </c>
      <c r="C53" s="2">
        <v>900</v>
      </c>
      <c r="D53" s="16">
        <v>425.54575011611706</v>
      </c>
    </row>
    <row r="54" spans="1:4" ht="20.25" x14ac:dyDescent="0.2">
      <c r="A54" s="18">
        <v>33</v>
      </c>
      <c r="B54" s="17" t="s">
        <v>65</v>
      </c>
      <c r="C54" s="2">
        <v>706</v>
      </c>
      <c r="D54" s="16">
        <v>333.81699953553181</v>
      </c>
    </row>
    <row r="55" spans="1:4" ht="20.25" x14ac:dyDescent="0.2">
      <c r="A55" s="18">
        <v>34</v>
      </c>
      <c r="B55" s="17" t="s">
        <v>66</v>
      </c>
      <c r="C55" s="2">
        <v>900</v>
      </c>
      <c r="D55" s="16">
        <v>425.54575011611706</v>
      </c>
    </row>
    <row r="56" spans="1:4" ht="20.25" x14ac:dyDescent="0.2">
      <c r="A56" s="1"/>
      <c r="B56" s="23" t="s">
        <v>42</v>
      </c>
      <c r="C56" s="27">
        <f>SUM(C51:C55)</f>
        <v>4306</v>
      </c>
      <c r="D56" s="9">
        <v>2038</v>
      </c>
    </row>
    <row r="57" spans="1:4" ht="38.25" customHeight="1" x14ac:dyDescent="0.2">
      <c r="A57" s="7" t="s">
        <v>19</v>
      </c>
      <c r="B57" s="4" t="s">
        <v>29</v>
      </c>
      <c r="C57" s="11" t="s">
        <v>30</v>
      </c>
      <c r="D57" s="8" t="s">
        <v>73</v>
      </c>
    </row>
    <row r="58" spans="1:4" ht="20.25" x14ac:dyDescent="0.2">
      <c r="A58" s="18">
        <v>35</v>
      </c>
      <c r="B58" s="17" t="s">
        <v>28</v>
      </c>
      <c r="C58" s="2">
        <v>1500</v>
      </c>
      <c r="D58" s="30" cm="1">
        <f t="array" ref="D58:D63">C58:C63/C64*788</f>
        <v>222.89270224401281</v>
      </c>
    </row>
    <row r="59" spans="1:4" ht="24" customHeight="1" x14ac:dyDescent="0.2">
      <c r="A59" s="18">
        <v>36</v>
      </c>
      <c r="B59" s="17" t="s">
        <v>26</v>
      </c>
      <c r="C59" s="2">
        <v>1500</v>
      </c>
      <c r="D59" s="30">
        <v>222.89270224401281</v>
      </c>
    </row>
    <row r="60" spans="1:4" ht="21" x14ac:dyDescent="0.2">
      <c r="A60" s="18">
        <v>37</v>
      </c>
      <c r="B60" s="17" t="s">
        <v>44</v>
      </c>
      <c r="C60" s="2">
        <v>280</v>
      </c>
      <c r="D60" s="30">
        <v>41.606637752215725</v>
      </c>
    </row>
    <row r="61" spans="1:4" ht="20.25" x14ac:dyDescent="0.2">
      <c r="A61" s="18">
        <v>38</v>
      </c>
      <c r="B61" s="17" t="s">
        <v>25</v>
      </c>
      <c r="C61" s="2">
        <v>1567</v>
      </c>
      <c r="D61" s="30">
        <v>232.84857627757876</v>
      </c>
    </row>
    <row r="62" spans="1:4" ht="20.25" x14ac:dyDescent="0.2">
      <c r="A62" s="18">
        <v>39</v>
      </c>
      <c r="B62" s="17" t="s">
        <v>27</v>
      </c>
      <c r="C62" s="2">
        <v>170</v>
      </c>
      <c r="D62" s="30">
        <v>25.261172920988116</v>
      </c>
    </row>
    <row r="63" spans="1:4" ht="20.25" x14ac:dyDescent="0.2">
      <c r="A63" s="18">
        <v>40</v>
      </c>
      <c r="B63" s="17" t="s">
        <v>76</v>
      </c>
      <c r="C63" s="2">
        <v>286</v>
      </c>
      <c r="D63" s="30">
        <v>42.498208561191774</v>
      </c>
    </row>
    <row r="64" spans="1:4" ht="20.25" x14ac:dyDescent="0.2">
      <c r="A64" s="18"/>
      <c r="B64" s="23" t="s">
        <v>42</v>
      </c>
      <c r="C64" s="27">
        <f>SUM(C58:C63)</f>
        <v>5303</v>
      </c>
      <c r="D64" s="14">
        <v>788</v>
      </c>
    </row>
    <row r="65" spans="1:4" ht="21.75" x14ac:dyDescent="0.2">
      <c r="A65" s="3" t="s">
        <v>33</v>
      </c>
      <c r="B65" s="4" t="s">
        <v>34</v>
      </c>
      <c r="C65" s="11" t="s">
        <v>30</v>
      </c>
      <c r="D65" s="8" t="s">
        <v>74</v>
      </c>
    </row>
    <row r="66" spans="1:4" ht="20.25" x14ac:dyDescent="0.2">
      <c r="A66" s="18">
        <v>41</v>
      </c>
      <c r="B66" s="17" t="s">
        <v>67</v>
      </c>
      <c r="C66" s="2">
        <v>1300</v>
      </c>
      <c r="D66" s="26" cm="1">
        <f t="array" ref="D66:D68">C66:C68/C69*1316</f>
        <v>616.06049693914292</v>
      </c>
    </row>
    <row r="67" spans="1:4" ht="20.25" x14ac:dyDescent="0.2">
      <c r="A67" s="18">
        <v>42</v>
      </c>
      <c r="B67" s="17" t="s">
        <v>68</v>
      </c>
      <c r="C67" s="2">
        <v>1000</v>
      </c>
      <c r="D67" s="26">
        <v>473.8926899531869</v>
      </c>
    </row>
    <row r="68" spans="1:4" ht="20.25" x14ac:dyDescent="0.2">
      <c r="A68" s="18">
        <v>43</v>
      </c>
      <c r="B68" s="17" t="s">
        <v>32</v>
      </c>
      <c r="C68" s="2">
        <v>477</v>
      </c>
      <c r="D68" s="26">
        <v>226.04681310767018</v>
      </c>
    </row>
    <row r="69" spans="1:4" ht="20.25" x14ac:dyDescent="0.2">
      <c r="A69" s="1"/>
      <c r="B69" s="23" t="s">
        <v>42</v>
      </c>
      <c r="C69" s="31">
        <f>SUM(C66:C68)</f>
        <v>2777</v>
      </c>
      <c r="D69" s="6">
        <v>1316</v>
      </c>
    </row>
    <row r="70" spans="1:4" ht="48" customHeight="1" x14ac:dyDescent="0.2">
      <c r="A70" s="3" t="s">
        <v>38</v>
      </c>
      <c r="B70" s="4" t="s">
        <v>37</v>
      </c>
      <c r="C70" s="32" t="s">
        <v>20</v>
      </c>
      <c r="D70" s="8" t="s">
        <v>74</v>
      </c>
    </row>
    <row r="71" spans="1:4" ht="20.25" x14ac:dyDescent="0.2">
      <c r="A71" s="18">
        <v>44</v>
      </c>
      <c r="B71" s="17" t="s">
        <v>69</v>
      </c>
      <c r="C71" s="2">
        <v>1569</v>
      </c>
      <c r="D71" s="26" cm="1">
        <f t="array" ref="D71:D73">C71:C73/C74*1562</f>
        <v>746.05114155251147</v>
      </c>
    </row>
    <row r="72" spans="1:4" ht="20.25" x14ac:dyDescent="0.2">
      <c r="A72" s="18">
        <v>45</v>
      </c>
      <c r="B72" s="17" t="s">
        <v>31</v>
      </c>
      <c r="C72" s="2">
        <v>800</v>
      </c>
      <c r="D72" s="26">
        <v>380.39573820395736</v>
      </c>
    </row>
    <row r="73" spans="1:4" ht="20.25" x14ac:dyDescent="0.2">
      <c r="A73" s="18">
        <v>46</v>
      </c>
      <c r="B73" s="17" t="s">
        <v>70</v>
      </c>
      <c r="C73" s="2">
        <v>916</v>
      </c>
      <c r="D73" s="26">
        <v>435.55312024353117</v>
      </c>
    </row>
    <row r="74" spans="1:4" ht="20.25" x14ac:dyDescent="0.2">
      <c r="A74" s="1"/>
      <c r="B74" s="1" t="s">
        <v>42</v>
      </c>
      <c r="C74" s="10">
        <f>SUM(C71:C73)</f>
        <v>3285</v>
      </c>
      <c r="D74" s="6">
        <v>1562</v>
      </c>
    </row>
  </sheetData>
  <mergeCells count="4">
    <mergeCell ref="A2:A3"/>
    <mergeCell ref="C2:C3"/>
    <mergeCell ref="A1:D1"/>
    <mergeCell ref="D2:D3"/>
  </mergeCells>
  <phoneticPr fontId="2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Lenovo-Hx</dc:creator>
  <cp:lastModifiedBy>保护 植物</cp:lastModifiedBy>
  <dcterms:created xsi:type="dcterms:W3CDTF">2023-08-24T08:33:59Z</dcterms:created>
  <dcterms:modified xsi:type="dcterms:W3CDTF">2023-12-04T06:01:04Z</dcterms:modified>
</cp:coreProperties>
</file>